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Q4/"/>
    </mc:Choice>
  </mc:AlternateContent>
  <xr:revisionPtr revIDLastSave="0" documentId="8_{E6136BC0-229A-4BE6-B936-0E978D1AA84F}" xr6:coauthVersionLast="47" xr6:coauthVersionMax="47" xr10:uidLastSave="{00000000-0000-0000-0000-000000000000}"/>
  <workbookProtection workbookAlgorithmName="SHA-512" workbookHashValue="y4NWUeESisRXcqfItx6nmeXwbSNANFng/+EzZ+YsdcDHH/gMvIUxNMglRWBYy4w3uM6IngTVi/TF9nYdpiq0kw==" workbookSaltValue="JFlu7pbhJHgc6L6H6QTNkg==" workbookSpinCount="100000" lockStructure="1"/>
  <bookViews>
    <workbookView xWindow="-120" yWindow="-120" windowWidth="20730" windowHeight="11160" firstSheet="4" activeTab="7" xr2:uid="{00000000-000D-0000-FFFF-FFFF00000000}"/>
  </bookViews>
  <sheets>
    <sheet name="Flujo de contactos" sheetId="12" r:id="rId1"/>
    <sheet name="Razones de contacto" sheetId="13" r:id="rId2"/>
    <sheet name="Experiencia del usuario" sheetId="14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  <sheet name="Contratos" sheetId="11" r:id="rId8"/>
  </sheets>
  <externalReferences>
    <externalReference r:id="rId9"/>
  </externalReferences>
  <definedNames>
    <definedName name="_xlnm._FilterDatabase" localSheetId="5" hidden="1">'Información Financiera'!$B$4:$D$42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M43" i="1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 s="1"/>
  <c r="C71" i="13"/>
  <c r="D71" i="13"/>
  <c r="E71" i="13"/>
  <c r="F71" i="13"/>
  <c r="G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105" i="13"/>
  <c r="H124" i="13" s="1"/>
  <c r="H123" i="13"/>
  <c r="C124" i="13"/>
  <c r="D124" i="13"/>
  <c r="E124" i="13"/>
  <c r="F124" i="13"/>
  <c r="G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C142" i="13"/>
  <c r="H142" i="13" s="1"/>
  <c r="D142" i="13"/>
  <c r="E142" i="13"/>
  <c r="F142" i="13"/>
  <c r="G142" i="13"/>
  <c r="G179" i="13" s="1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C160" i="13"/>
  <c r="H160" i="13" s="1"/>
  <c r="D160" i="13"/>
  <c r="E160" i="13"/>
  <c r="F160" i="13"/>
  <c r="G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C178" i="13"/>
  <c r="H178" i="13" s="1"/>
  <c r="H179" i="13" s="1"/>
  <c r="D178" i="13"/>
  <c r="D179" i="13" s="1"/>
  <c r="E178" i="13"/>
  <c r="F178" i="13"/>
  <c r="G178" i="13"/>
  <c r="E179" i="13"/>
  <c r="F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C198" i="13"/>
  <c r="H198" i="13" s="1"/>
  <c r="D198" i="13"/>
  <c r="E198" i="13"/>
  <c r="F198" i="13"/>
  <c r="G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C217" i="13"/>
  <c r="H217" i="13" s="1"/>
  <c r="D217" i="13"/>
  <c r="E217" i="13"/>
  <c r="F217" i="13"/>
  <c r="G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C236" i="13"/>
  <c r="H236" i="13" s="1"/>
  <c r="D236" i="13"/>
  <c r="E236" i="13"/>
  <c r="E237" i="13" s="1"/>
  <c r="F236" i="13"/>
  <c r="F237" i="13" s="1"/>
  <c r="G236" i="13"/>
  <c r="D237" i="13"/>
  <c r="G237" i="13"/>
  <c r="H238" i="13"/>
  <c r="H239" i="13"/>
  <c r="H240" i="13"/>
  <c r="H241" i="13"/>
  <c r="H242" i="13"/>
  <c r="H243" i="13"/>
  <c r="H244" i="13"/>
  <c r="H245" i="13"/>
  <c r="H246" i="13"/>
  <c r="H247" i="13"/>
  <c r="H248" i="13"/>
  <c r="H249" i="13"/>
  <c r="H250" i="13"/>
  <c r="H251" i="13"/>
  <c r="H252" i="13"/>
  <c r="H253" i="13"/>
  <c r="H254" i="13"/>
  <c r="H255" i="13"/>
  <c r="H256" i="13"/>
  <c r="C257" i="13"/>
  <c r="D257" i="13"/>
  <c r="H257" i="13" s="1"/>
  <c r="E257" i="13"/>
  <c r="F257" i="13"/>
  <c r="G257" i="13"/>
  <c r="H258" i="13"/>
  <c r="H259" i="13"/>
  <c r="H260" i="13"/>
  <c r="H261" i="13"/>
  <c r="H262" i="13"/>
  <c r="H263" i="13"/>
  <c r="H264" i="13"/>
  <c r="H265" i="13"/>
  <c r="H266" i="13"/>
  <c r="H267" i="13"/>
  <c r="H268" i="13"/>
  <c r="H269" i="13"/>
  <c r="H270" i="13"/>
  <c r="H271" i="13"/>
  <c r="H272" i="13"/>
  <c r="H273" i="13"/>
  <c r="H274" i="13"/>
  <c r="H275" i="13"/>
  <c r="H276" i="13"/>
  <c r="C277" i="13"/>
  <c r="H277" i="13" s="1"/>
  <c r="D277" i="13"/>
  <c r="E277" i="13"/>
  <c r="E298" i="13" s="1"/>
  <c r="F277" i="13"/>
  <c r="F298" i="13" s="1"/>
  <c r="G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H293" i="13"/>
  <c r="H294" i="13"/>
  <c r="H295" i="13"/>
  <c r="H296" i="13"/>
  <c r="C297" i="13"/>
  <c r="D297" i="13"/>
  <c r="H297" i="13" s="1"/>
  <c r="E297" i="13"/>
  <c r="F297" i="13"/>
  <c r="G297" i="13"/>
  <c r="G298" i="13"/>
  <c r="H299" i="13"/>
  <c r="H300" i="13"/>
  <c r="H301" i="13"/>
  <c r="H302" i="13"/>
  <c r="H303" i="13"/>
  <c r="H304" i="13"/>
  <c r="H305" i="13"/>
  <c r="H306" i="13"/>
  <c r="H307" i="13"/>
  <c r="H308" i="13"/>
  <c r="H309" i="13"/>
  <c r="H310" i="13"/>
  <c r="H311" i="13"/>
  <c r="H312" i="13"/>
  <c r="H313" i="13"/>
  <c r="H314" i="13"/>
  <c r="H315" i="13"/>
  <c r="H316" i="13"/>
  <c r="H317" i="13"/>
  <c r="C318" i="13"/>
  <c r="H318" i="13" s="1"/>
  <c r="D318" i="13"/>
  <c r="E318" i="13"/>
  <c r="F318" i="13"/>
  <c r="G318" i="13"/>
  <c r="H319" i="13"/>
  <c r="H320" i="13"/>
  <c r="H321" i="13"/>
  <c r="H322" i="13"/>
  <c r="H323" i="13"/>
  <c r="H324" i="13"/>
  <c r="H325" i="13"/>
  <c r="H326" i="13"/>
  <c r="H327" i="13"/>
  <c r="H328" i="13"/>
  <c r="H329" i="13"/>
  <c r="H330" i="13"/>
  <c r="H331" i="13"/>
  <c r="H332" i="13"/>
  <c r="H333" i="13"/>
  <c r="H334" i="13"/>
  <c r="H335" i="13"/>
  <c r="H336" i="13"/>
  <c r="H337" i="13"/>
  <c r="C338" i="13"/>
  <c r="H338" i="13" s="1"/>
  <c r="D338" i="13"/>
  <c r="D359" i="13" s="1"/>
  <c r="E338" i="13"/>
  <c r="E359" i="13" s="1"/>
  <c r="F338" i="13"/>
  <c r="G338" i="13"/>
  <c r="H339" i="13"/>
  <c r="H340" i="13"/>
  <c r="H341" i="13"/>
  <c r="H342" i="13"/>
  <c r="H343" i="13"/>
  <c r="H344" i="13"/>
  <c r="H345" i="13"/>
  <c r="H346" i="13"/>
  <c r="H347" i="13"/>
  <c r="H348" i="13"/>
  <c r="H349" i="13"/>
  <c r="H350" i="13"/>
  <c r="H351" i="13"/>
  <c r="H352" i="13"/>
  <c r="H353" i="13"/>
  <c r="H354" i="13"/>
  <c r="H355" i="13"/>
  <c r="H356" i="13"/>
  <c r="H357" i="13"/>
  <c r="C358" i="13"/>
  <c r="C359" i="13" s="1"/>
  <c r="D358" i="13"/>
  <c r="E358" i="13"/>
  <c r="F358" i="13"/>
  <c r="G358" i="13"/>
  <c r="F359" i="13"/>
  <c r="G359" i="13"/>
  <c r="H360" i="13"/>
  <c r="H361" i="13"/>
  <c r="H362" i="13"/>
  <c r="H363" i="13"/>
  <c r="H364" i="13"/>
  <c r="H365" i="13"/>
  <c r="H366" i="13"/>
  <c r="H367" i="13"/>
  <c r="H368" i="13"/>
  <c r="H369" i="13"/>
  <c r="H370" i="13"/>
  <c r="H371" i="13"/>
  <c r="H372" i="13"/>
  <c r="H373" i="13"/>
  <c r="H374" i="13"/>
  <c r="H375" i="13"/>
  <c r="H376" i="13"/>
  <c r="H377" i="13"/>
  <c r="H378" i="13"/>
  <c r="C379" i="13"/>
  <c r="H379" i="13" s="1"/>
  <c r="D379" i="13"/>
  <c r="E379" i="13"/>
  <c r="F379" i="13"/>
  <c r="G379" i="13"/>
  <c r="H380" i="13"/>
  <c r="H381" i="13"/>
  <c r="H382" i="13"/>
  <c r="H383" i="13"/>
  <c r="H384" i="13"/>
  <c r="H385" i="13"/>
  <c r="H386" i="13"/>
  <c r="H387" i="13"/>
  <c r="H388" i="13"/>
  <c r="H389" i="13"/>
  <c r="H390" i="13"/>
  <c r="H391" i="13"/>
  <c r="H392" i="13"/>
  <c r="H393" i="13"/>
  <c r="H394" i="13"/>
  <c r="H395" i="13"/>
  <c r="H396" i="13"/>
  <c r="H397" i="13"/>
  <c r="H398" i="13"/>
  <c r="C399" i="13"/>
  <c r="H399" i="13" s="1"/>
  <c r="D399" i="13"/>
  <c r="D420" i="13" s="1"/>
  <c r="E399" i="13"/>
  <c r="F399" i="13"/>
  <c r="G399" i="13"/>
  <c r="H400" i="13"/>
  <c r="H401" i="13"/>
  <c r="H402" i="13"/>
  <c r="H403" i="13"/>
  <c r="H404" i="13"/>
  <c r="H405" i="13"/>
  <c r="H406" i="13"/>
  <c r="H407" i="13"/>
  <c r="H408" i="13"/>
  <c r="H409" i="13"/>
  <c r="H410" i="13"/>
  <c r="H411" i="13"/>
  <c r="H412" i="13"/>
  <c r="H413" i="13"/>
  <c r="H414" i="13"/>
  <c r="H415" i="13"/>
  <c r="H416" i="13"/>
  <c r="H417" i="13"/>
  <c r="H418" i="13"/>
  <c r="C419" i="13"/>
  <c r="H419" i="13" s="1"/>
  <c r="D419" i="13"/>
  <c r="E419" i="13"/>
  <c r="F419" i="13"/>
  <c r="G419" i="13"/>
  <c r="E420" i="13"/>
  <c r="F420" i="13"/>
  <c r="G420" i="13"/>
  <c r="H421" i="13"/>
  <c r="H422" i="13"/>
  <c r="H423" i="13"/>
  <c r="H424" i="13"/>
  <c r="H425" i="13"/>
  <c r="H426" i="13"/>
  <c r="H427" i="13"/>
  <c r="H428" i="13"/>
  <c r="H429" i="13"/>
  <c r="H430" i="13"/>
  <c r="H431" i="13"/>
  <c r="H432" i="13"/>
  <c r="H433" i="13"/>
  <c r="H434" i="13"/>
  <c r="H435" i="13"/>
  <c r="H436" i="13"/>
  <c r="H437" i="13"/>
  <c r="H438" i="13"/>
  <c r="H439" i="13"/>
  <c r="C440" i="13"/>
  <c r="H440" i="13" s="1"/>
  <c r="D440" i="13"/>
  <c r="E440" i="13"/>
  <c r="F440" i="13"/>
  <c r="G440" i="13"/>
  <c r="H441" i="13"/>
  <c r="H442" i="13"/>
  <c r="H443" i="13"/>
  <c r="H444" i="13"/>
  <c r="H445" i="13"/>
  <c r="H446" i="13"/>
  <c r="H447" i="13"/>
  <c r="H448" i="13"/>
  <c r="H449" i="13"/>
  <c r="H450" i="13"/>
  <c r="H451" i="13"/>
  <c r="H452" i="13"/>
  <c r="H453" i="13"/>
  <c r="H454" i="13"/>
  <c r="H455" i="13"/>
  <c r="H456" i="13"/>
  <c r="H457" i="13"/>
  <c r="H458" i="13"/>
  <c r="H459" i="13"/>
  <c r="C460" i="13"/>
  <c r="C481" i="13" s="1"/>
  <c r="H481" i="13" s="1"/>
  <c r="D460" i="13"/>
  <c r="E460" i="13"/>
  <c r="F460" i="13"/>
  <c r="G460" i="13"/>
  <c r="H461" i="13"/>
  <c r="H462" i="13"/>
  <c r="H463" i="13"/>
  <c r="H464" i="13"/>
  <c r="H465" i="13"/>
  <c r="H466" i="13"/>
  <c r="H467" i="13"/>
  <c r="H468" i="13"/>
  <c r="H469" i="13"/>
  <c r="H470" i="13"/>
  <c r="H471" i="13"/>
  <c r="H472" i="13"/>
  <c r="H473" i="13"/>
  <c r="H474" i="13"/>
  <c r="H475" i="13"/>
  <c r="H476" i="13"/>
  <c r="H477" i="13"/>
  <c r="H478" i="13"/>
  <c r="H479" i="13"/>
  <c r="C480" i="13"/>
  <c r="H480" i="13" s="1"/>
  <c r="D480" i="13"/>
  <c r="E480" i="13"/>
  <c r="F480" i="13"/>
  <c r="G480" i="13"/>
  <c r="G481" i="13" s="1"/>
  <c r="D481" i="13"/>
  <c r="E481" i="13"/>
  <c r="F481" i="13"/>
  <c r="G4" i="12"/>
  <c r="G5" i="12"/>
  <c r="B6" i="12"/>
  <c r="C6" i="12"/>
  <c r="D6" i="12"/>
  <c r="E6" i="12"/>
  <c r="F6" i="12"/>
  <c r="G6" i="12"/>
  <c r="G7" i="12"/>
  <c r="G8" i="12"/>
  <c r="G9" i="12"/>
  <c r="B10" i="12"/>
  <c r="C10" i="12"/>
  <c r="D10" i="12"/>
  <c r="E10" i="12"/>
  <c r="F10" i="12"/>
  <c r="G10" i="12"/>
  <c r="G11" i="12"/>
  <c r="G12" i="12"/>
  <c r="G13" i="12"/>
  <c r="B14" i="12"/>
  <c r="C14" i="12"/>
  <c r="D14" i="12"/>
  <c r="E14" i="12"/>
  <c r="F14" i="12"/>
  <c r="G14" i="12"/>
  <c r="G15" i="12"/>
  <c r="G16" i="12"/>
  <c r="G17" i="12"/>
  <c r="B18" i="12"/>
  <c r="G18" i="12" s="1"/>
  <c r="C18" i="12"/>
  <c r="D18" i="12"/>
  <c r="E18" i="12"/>
  <c r="F18" i="12"/>
  <c r="G19" i="12"/>
  <c r="G20" i="12"/>
  <c r="G21" i="12"/>
  <c r="B22" i="12"/>
  <c r="G22" i="12" s="1"/>
  <c r="C22" i="12"/>
  <c r="D22" i="12"/>
  <c r="E22" i="12"/>
  <c r="F22" i="12"/>
  <c r="G23" i="12"/>
  <c r="G24" i="12"/>
  <c r="G25" i="12"/>
  <c r="B26" i="12"/>
  <c r="G26" i="12" s="1"/>
  <c r="C26" i="12"/>
  <c r="D26" i="12"/>
  <c r="E26" i="12"/>
  <c r="F26" i="12"/>
  <c r="G27" i="12"/>
  <c r="G28" i="12"/>
  <c r="G29" i="12"/>
  <c r="B30" i="12"/>
  <c r="G30" i="12" s="1"/>
  <c r="C30" i="12"/>
  <c r="D30" i="12"/>
  <c r="E30" i="12"/>
  <c r="F30" i="12"/>
  <c r="G31" i="12"/>
  <c r="G32" i="12"/>
  <c r="G34" i="12" s="1"/>
  <c r="G33" i="12"/>
  <c r="B34" i="12"/>
  <c r="C34" i="12"/>
  <c r="D34" i="12"/>
  <c r="E34" i="12"/>
  <c r="F34" i="12"/>
  <c r="G35" i="12"/>
  <c r="G36" i="12"/>
  <c r="G37" i="12"/>
  <c r="B38" i="12"/>
  <c r="C38" i="12"/>
  <c r="D38" i="12"/>
  <c r="E38" i="12"/>
  <c r="F38" i="12"/>
  <c r="G38" i="12"/>
  <c r="G39" i="12"/>
  <c r="G40" i="12"/>
  <c r="G41" i="12"/>
  <c r="B42" i="12"/>
  <c r="C42" i="12"/>
  <c r="D42" i="12"/>
  <c r="E42" i="12"/>
  <c r="F42" i="12"/>
  <c r="G42" i="12"/>
  <c r="H237" i="13" l="1"/>
  <c r="H420" i="13"/>
  <c r="H359" i="13"/>
  <c r="H298" i="13"/>
  <c r="C420" i="13"/>
  <c r="H460" i="13"/>
  <c r="C179" i="13"/>
  <c r="H358" i="13"/>
  <c r="C298" i="13"/>
  <c r="D298" i="13"/>
  <c r="C237" i="13"/>
  <c r="E43" i="1" l="1"/>
  <c r="D43" i="1"/>
  <c r="C43" i="1"/>
  <c r="E39" i="1"/>
  <c r="D39" i="1"/>
  <c r="C39" i="1"/>
  <c r="E35" i="1"/>
  <c r="D35" i="1"/>
  <c r="C35" i="1"/>
  <c r="E31" i="1"/>
  <c r="D31" i="1"/>
  <c r="C31" i="1"/>
  <c r="E27" i="1"/>
  <c r="D27" i="1"/>
  <c r="C27" i="1"/>
  <c r="E23" i="1"/>
  <c r="D23" i="1"/>
  <c r="C23" i="1"/>
  <c r="E19" i="1"/>
  <c r="D19" i="1"/>
  <c r="C19" i="1"/>
  <c r="E15" i="1"/>
  <c r="D15" i="1"/>
  <c r="C15" i="1"/>
  <c r="E11" i="1"/>
  <c r="D11" i="1"/>
  <c r="D7" i="1"/>
  <c r="E7" i="1"/>
  <c r="M37" i="1"/>
  <c r="M36" i="1"/>
  <c r="M26" i="1"/>
  <c r="M25" i="1"/>
  <c r="M22" i="1"/>
  <c r="M16" i="1"/>
  <c r="M14" i="1"/>
  <c r="M6" i="1"/>
  <c r="N5" i="1"/>
  <c r="M5" i="1"/>
  <c r="M42" i="1"/>
  <c r="M41" i="1"/>
  <c r="M40" i="1"/>
  <c r="M38" i="1"/>
  <c r="M34" i="1"/>
  <c r="M33" i="1"/>
  <c r="M32" i="1"/>
  <c r="M30" i="1"/>
  <c r="M29" i="1"/>
  <c r="M28" i="1"/>
  <c r="M24" i="1"/>
  <c r="M21" i="1"/>
  <c r="M20" i="1"/>
  <c r="M18" i="1"/>
  <c r="M17" i="1"/>
  <c r="M13" i="1"/>
  <c r="M12" i="1"/>
  <c r="M10" i="1"/>
  <c r="M9" i="1"/>
  <c r="M8" i="1"/>
  <c r="J43" i="1"/>
  <c r="I43" i="1"/>
  <c r="H35" i="1"/>
  <c r="H11" i="1"/>
  <c r="H7" i="1"/>
  <c r="G39" i="1"/>
  <c r="F43" i="1"/>
  <c r="Q43" i="1"/>
  <c r="O43" i="1"/>
  <c r="K43" i="1"/>
  <c r="H43" i="1"/>
  <c r="Q39" i="1"/>
  <c r="O39" i="1"/>
  <c r="L39" i="1"/>
  <c r="K39" i="1"/>
  <c r="I39" i="1"/>
  <c r="H39" i="1"/>
  <c r="F39" i="1"/>
  <c r="H15" i="1"/>
  <c r="H19" i="1"/>
  <c r="H23" i="1"/>
  <c r="H27" i="1"/>
  <c r="H31" i="1"/>
  <c r="J39" i="1" l="1"/>
  <c r="P43" i="1"/>
  <c r="L43" i="1"/>
  <c r="P39" i="1"/>
  <c r="C11" i="1"/>
  <c r="C7" i="1"/>
  <c r="N43" i="1"/>
  <c r="M39" i="1"/>
  <c r="N39" i="1"/>
  <c r="D43" i="11" l="1"/>
  <c r="C43" i="11"/>
  <c r="D42" i="5"/>
  <c r="C42" i="5"/>
  <c r="D42" i="4"/>
  <c r="C42" i="4"/>
  <c r="V43" i="7"/>
  <c r="W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D7" i="11"/>
  <c r="C7" i="11"/>
  <c r="D11" i="11"/>
  <c r="C11" i="11"/>
  <c r="D15" i="11"/>
  <c r="C15" i="11"/>
  <c r="D19" i="11"/>
  <c r="C19" i="11"/>
  <c r="D23" i="11"/>
  <c r="C23" i="11"/>
  <c r="D27" i="11"/>
  <c r="C27" i="11"/>
  <c r="D31" i="11"/>
  <c r="C31" i="11"/>
  <c r="D35" i="11"/>
  <c r="C35" i="11"/>
  <c r="D6" i="4"/>
  <c r="C6" i="4"/>
  <c r="D10" i="4"/>
  <c r="C10" i="4"/>
  <c r="D14" i="4"/>
  <c r="C14" i="4"/>
  <c r="D18" i="4"/>
  <c r="C18" i="4"/>
  <c r="D22" i="4"/>
  <c r="C22" i="4"/>
  <c r="D26" i="4"/>
  <c r="C26" i="4"/>
  <c r="D30" i="4"/>
  <c r="C30" i="4"/>
  <c r="D34" i="4"/>
  <c r="C34" i="4"/>
  <c r="D6" i="5"/>
  <c r="C6" i="5"/>
  <c r="D10" i="5"/>
  <c r="C10" i="5"/>
  <c r="D14" i="5"/>
  <c r="C14" i="5"/>
  <c r="D18" i="5"/>
  <c r="C18" i="5"/>
  <c r="D22" i="5"/>
  <c r="C22" i="5"/>
  <c r="D26" i="5"/>
  <c r="C26" i="5"/>
  <c r="D30" i="5"/>
  <c r="C30" i="5"/>
  <c r="D34" i="5"/>
  <c r="C34" i="5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Q11" i="1"/>
  <c r="O11" i="1"/>
  <c r="L11" i="1"/>
  <c r="K11" i="1"/>
  <c r="J11" i="1"/>
  <c r="I11" i="1"/>
  <c r="G11" i="1"/>
  <c r="F11" i="1"/>
  <c r="Q15" i="1"/>
  <c r="O15" i="1"/>
  <c r="L15" i="1"/>
  <c r="K15" i="1"/>
  <c r="J15" i="1"/>
  <c r="I15" i="1"/>
  <c r="G15" i="1"/>
  <c r="F15" i="1"/>
  <c r="Q19" i="1"/>
  <c r="O19" i="1"/>
  <c r="L19" i="1"/>
  <c r="K19" i="1"/>
  <c r="J19" i="1"/>
  <c r="I19" i="1"/>
  <c r="G19" i="1"/>
  <c r="F19" i="1"/>
  <c r="Q23" i="1"/>
  <c r="O23" i="1"/>
  <c r="L23" i="1"/>
  <c r="K23" i="1"/>
  <c r="J23" i="1"/>
  <c r="I23" i="1"/>
  <c r="G23" i="1"/>
  <c r="F23" i="1"/>
  <c r="Q27" i="1"/>
  <c r="O27" i="1"/>
  <c r="L27" i="1"/>
  <c r="K27" i="1"/>
  <c r="J27" i="1"/>
  <c r="I27" i="1"/>
  <c r="G27" i="1"/>
  <c r="F27" i="1"/>
  <c r="Q31" i="1"/>
  <c r="O31" i="1"/>
  <c r="L31" i="1"/>
  <c r="K31" i="1"/>
  <c r="J31" i="1"/>
  <c r="I31" i="1"/>
  <c r="G31" i="1"/>
  <c r="F31" i="1"/>
  <c r="Q35" i="1"/>
  <c r="O35" i="1"/>
  <c r="L35" i="1"/>
  <c r="K35" i="1"/>
  <c r="J35" i="1"/>
  <c r="I35" i="1"/>
  <c r="G35" i="1"/>
  <c r="F35" i="1"/>
  <c r="F7" i="1"/>
  <c r="G7" i="1"/>
  <c r="I7" i="1"/>
  <c r="J7" i="1"/>
  <c r="Q7" i="1"/>
  <c r="O7" i="1"/>
  <c r="L7" i="1"/>
  <c r="K7" i="1"/>
  <c r="C38" i="4"/>
  <c r="C38" i="5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C39" i="7"/>
  <c r="N11" i="1" l="1"/>
  <c r="N19" i="1"/>
  <c r="M11" i="1"/>
  <c r="P35" i="1"/>
  <c r="P31" i="1"/>
  <c r="P15" i="1"/>
  <c r="P27" i="1"/>
  <c r="M23" i="1"/>
  <c r="N23" i="1"/>
  <c r="M15" i="1"/>
  <c r="N15" i="1"/>
  <c r="M35" i="1"/>
  <c r="M27" i="1"/>
  <c r="N27" i="1"/>
  <c r="N31" i="1"/>
  <c r="P11" i="1"/>
  <c r="P19" i="1"/>
  <c r="M19" i="1"/>
  <c r="M31" i="1"/>
  <c r="N35" i="1"/>
  <c r="P23" i="1"/>
  <c r="P7" i="1"/>
  <c r="N7" i="1"/>
  <c r="M7" i="1"/>
  <c r="D38" i="5"/>
  <c r="D38" i="4"/>
  <c r="D39" i="11"/>
  <c r="C3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9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G45" authorId="0" shapeId="0" xr:uid="{E8E44DAE-1A44-495C-AA83-C5738C743FA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6" authorId="0" shapeId="0" xr:uid="{E07FF874-16F0-4D38-80EB-D5046E7C2B0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7" authorId="0" shapeId="0" xr:uid="{5826471C-F54D-477B-B8BC-99F8BF2E16B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48" authorId="0" shapeId="0" xr:uid="{3A753DEA-32C9-4224-9A78-4164F3F0F2A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1" authorId="0" shapeId="0" xr:uid="{6F56E728-849C-4594-AE62-5F500060009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G52" authorId="0" shapeId="0" xr:uid="{48A8FB93-D9D5-4452-936C-4466000D581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</commentList>
</comments>
</file>

<file path=xl/sharedStrings.xml><?xml version="1.0" encoding="utf-8"?>
<sst xmlns="http://schemas.openxmlformats.org/spreadsheetml/2006/main" count="804" uniqueCount="167">
  <si>
    <t>Fecha</t>
  </si>
  <si>
    <t>Pendientes</t>
  </si>
  <si>
    <t>Nomenclatura:</t>
  </si>
  <si>
    <t>Favorable</t>
  </si>
  <si>
    <t>Desfavorable</t>
  </si>
  <si>
    <t>Monto acordado para devolución, el monto final dependerá de si la entidad solicita reconsideración.</t>
  </si>
  <si>
    <t>Plazo de Resolución</t>
  </si>
  <si>
    <t>% Favorable</t>
  </si>
  <si>
    <t>% Desfavorable</t>
  </si>
  <si>
    <t>Información Financiera</t>
  </si>
  <si>
    <t>Solicitudes</t>
  </si>
  <si>
    <t>Reportes de Central de Riesgos</t>
  </si>
  <si>
    <t>Entregas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</si>
  <si>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</si>
  <si>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</si>
  <si>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</si>
  <si>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</si>
  <si>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</si>
  <si>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</si>
  <si>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</si>
  <si>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</si>
  <si>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</si>
  <si>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</si>
  <si>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</si>
  <si>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Otros</t>
  </si>
  <si>
    <t>Pagos</t>
  </si>
  <si>
    <t>Problemas con Préstamos</t>
  </si>
  <si>
    <t>Retiros</t>
  </si>
  <si>
    <t>Transacción</t>
  </si>
  <si>
    <t>Transferencias</t>
  </si>
  <si>
    <t>Problemas técnicos en cajeros automáticos.</t>
  </si>
  <si>
    <t>Avances de efectivo o transacciones procesadas con diferencia</t>
  </si>
  <si>
    <t>Beneficios extra como programas de fidelidad, seguros, etc. asociados al producto.</t>
  </si>
  <si>
    <t>Información errónea en los burós de crédito.</t>
  </si>
  <si>
    <t>Bloqueo de montos o cuentas sin justificación.</t>
  </si>
  <si>
    <t>Solicitud de cancelación por el usuario o cancelación sin notificación por parte de la entidad.</t>
  </si>
  <si>
    <t>Depósitos no reflejados o mal aplicados.</t>
  </si>
  <si>
    <t>Cargos administrativos no reconocidos o duplicados.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</si>
  <si>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</si>
  <si>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</si>
  <si>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</si>
  <si>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</si>
  <si>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</si>
  <si>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</si>
  <si>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</si>
  <si>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</si>
  <si>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</si>
  <si>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Transferencia no reconocida, no aplicada, duplicada, con errores o procesadas con diferencias.</t>
  </si>
  <si>
    <t>Producto No Autorizado</t>
  </si>
  <si>
    <t>Error Intereses</t>
  </si>
  <si>
    <t>Publicidad Engañosa</t>
  </si>
  <si>
    <t>CONTACTOS</t>
  </si>
  <si>
    <t>Presencial</t>
  </si>
  <si>
    <t>Correo</t>
  </si>
  <si>
    <t>Teléfono</t>
  </si>
  <si>
    <t>Chat</t>
  </si>
  <si>
    <t>NOTAS:</t>
  </si>
  <si>
    <t>A partir de diciembre 2020, se inició con la tipificación de los contactos por canales.</t>
  </si>
  <si>
    <t>RAZONES DE CONTACTO</t>
  </si>
  <si>
    <t>Razón</t>
  </si>
  <si>
    <t>Telefono</t>
  </si>
  <si>
    <t>Redes Sociales</t>
  </si>
  <si>
    <t>Mediación con entidad</t>
  </si>
  <si>
    <t>Orientación ciudadana</t>
  </si>
  <si>
    <t>Otras razones</t>
  </si>
  <si>
    <t>Queja o denuncia</t>
  </si>
  <si>
    <t>Retiro de oficio</t>
  </si>
  <si>
    <t>No Tipificado</t>
  </si>
  <si>
    <t>Total Mensual</t>
  </si>
  <si>
    <t>Correo Electrónico</t>
  </si>
  <si>
    <t>Solicitudes de Información Financiera</t>
  </si>
  <si>
    <t>Recopilatorio de todos los productos de una persona física o jurídica en el sistema financiero.</t>
  </si>
  <si>
    <t>Reporte gratuito y consolidado de los movimientos de préstamos y tarjetas de créditos, así como la visualización de la categoría de riesgo crediticio que posee en el sistema financiero el usuario que lo requiera.</t>
  </si>
  <si>
    <t>ENCUESTA DE SATISFACCIÓN</t>
  </si>
  <si>
    <t>Concepto</t>
  </si>
  <si>
    <t>General</t>
  </si>
  <si>
    <t>Meta</t>
  </si>
  <si>
    <t>CSAT</t>
  </si>
  <si>
    <t>CES</t>
  </si>
  <si>
    <t>Índice de Satisfacción del Usuario</t>
  </si>
  <si>
    <t>Indice de Esfuerzo del Usuario</t>
  </si>
  <si>
    <t>Recursos de reconsideración</t>
  </si>
  <si>
    <t>Reclamación</t>
  </si>
  <si>
    <t>Estatus de caso</t>
  </si>
  <si>
    <t>Central de riesgo</t>
  </si>
  <si>
    <t>Llamada Interna</t>
  </si>
  <si>
    <t>Levantamiento de datos</t>
  </si>
  <si>
    <t>Encuesta</t>
  </si>
  <si>
    <t>Agendar una cita</t>
  </si>
  <si>
    <t>Transferencia de llamadas</t>
  </si>
  <si>
    <t>Notificación a usuario</t>
  </si>
  <si>
    <t>jul 2021</t>
  </si>
  <si>
    <t>Con decisión</t>
  </si>
  <si>
    <t>Sin decisión</t>
  </si>
  <si>
    <t xml:space="preserve">Favorable  </t>
  </si>
  <si>
    <t>Promedio por caso</t>
  </si>
  <si>
    <t>Reclamaciones favorables que implicaron devolución</t>
  </si>
  <si>
    <t>Fecha en que se hizo la medición.</t>
  </si>
  <si>
    <t>Monto instruído a devolver a favor del Usuario</t>
  </si>
  <si>
    <t>Cantidad de reclamaciones que fueron favorables al usuario e implican monto a devolver.</t>
  </si>
  <si>
    <t>Consumos no reconocidos, duplicados o con montos distintos.</t>
  </si>
  <si>
    <t>Cantidad de reclamaciones recibidas cada mes, clasificadas por categoría.</t>
  </si>
  <si>
    <t>Cantidad de solicitudes de información financiera recibidas y entregadas cada mes.</t>
  </si>
  <si>
    <t>Cantidad de solicitudes de reportes de Central de Riesgos cada mes.</t>
  </si>
  <si>
    <t>RESULTADO</t>
  </si>
  <si>
    <t>TIPO DE DECISIÓN</t>
  </si>
  <si>
    <t>MONTO INSTRUÍDO A ACREDITAR AL USUARIO</t>
  </si>
  <si>
    <t>CATEGORÍAS DE RECLAMACIÓN</t>
  </si>
  <si>
    <t>INFORMACIÓN FINANCIERA</t>
  </si>
  <si>
    <t>REPORTES DE CENTRAL DE RIESGOS</t>
  </si>
  <si>
    <t>ProUsuario Digital</t>
  </si>
  <si>
    <t>-</t>
  </si>
  <si>
    <t>Cargo 0.15% a transferencias a terceros.</t>
  </si>
  <si>
    <t>Total Trimestral</t>
  </si>
  <si>
    <t>Consultas Bancamérica</t>
  </si>
  <si>
    <t>1er trimestre 2022</t>
  </si>
  <si>
    <t>Contrato de Adhesión</t>
  </si>
  <si>
    <t>Documento donde se definen los acuerdos a los que se comprometen el usuario y la entidad financiera dependiendo del producto en cuestión.</t>
  </si>
  <si>
    <t>Reclamaciones atendidas por PROUSUARIO por estatus, tipo de decisión y montos instruidos a devolver a favor del usuario, según mes. Agosto 2020-Junio 2022</t>
  </si>
  <si>
    <t>Estados de Cuenta</t>
  </si>
  <si>
    <t>Discrepancias o no recepción de estados de cuenta de los productos.</t>
  </si>
  <si>
    <t>2do trimestre 2022</t>
  </si>
  <si>
    <t>3er trimestre 2022</t>
  </si>
  <si>
    <t>T4 2020</t>
  </si>
  <si>
    <t>T3 2020</t>
  </si>
  <si>
    <t>T2 2021</t>
  </si>
  <si>
    <t>T1 2021</t>
  </si>
  <si>
    <t>T3 2022</t>
  </si>
  <si>
    <t>T2 2022</t>
  </si>
  <si>
    <t>T1 2022</t>
  </si>
  <si>
    <t>T4 2021</t>
  </si>
  <si>
    <t>T3 2021</t>
  </si>
  <si>
    <t>T4 2022</t>
  </si>
  <si>
    <t>Total</t>
  </si>
  <si>
    <t>Total bimestral</t>
  </si>
  <si>
    <t>Total Razón</t>
  </si>
  <si>
    <t>*</t>
  </si>
  <si>
    <t>4to trimestre</t>
  </si>
  <si>
    <t>REPORTES DE CONTRATOS</t>
  </si>
  <si>
    <t>Cantidad de contratos recibidos y respondidos.</t>
  </si>
  <si>
    <t>Recibidos</t>
  </si>
  <si>
    <t>Respondidos</t>
  </si>
  <si>
    <t>Casos que ingresaron en ese período.</t>
  </si>
  <si>
    <t>Reclamaciones</t>
  </si>
  <si>
    <t>Casos concernientes a reclamaciones de nuevo ingreso.</t>
  </si>
  <si>
    <t>Reconsideraciones</t>
  </si>
  <si>
    <t>Casos concernientes a reconsideraciones.</t>
  </si>
  <si>
    <t>Casos que fueron desactivados luego de la verificación al tratarse de duplicados, errores u otros.</t>
  </si>
  <si>
    <t>Desactivados</t>
  </si>
  <si>
    <t>Completados</t>
  </si>
  <si>
    <t>Casos que se completaron en ese período.</t>
  </si>
  <si>
    <t>Casos que se están en proceso en ese período.</t>
  </si>
  <si>
    <t>Casos cuyo resultado fue favorable para el usuario.</t>
  </si>
  <si>
    <t>Casos que se completaron con una decisión.</t>
  </si>
  <si>
    <t>Casos con decisión</t>
  </si>
  <si>
    <t>Casos sin decisión</t>
  </si>
  <si>
    <t>o recibieron una carta informativa.</t>
  </si>
  <si>
    <t>Casos que se completaron sin una decisión, ya sea porque fueron desestimadas por el usuario</t>
  </si>
  <si>
    <t>Casos cuyo resultado fue desfavorable para el usuario, o en otras palabras, favorable para la entidad.</t>
  </si>
  <si>
    <t>Casos favorables que implicaron devolución</t>
  </si>
  <si>
    <t>Las reclamaciones tienen un plazo de 60 días calendarios para ser completadas, 30 en el caso de las reconsideraciones.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</si>
  <si>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</si>
  <si>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>FLUJO DE CASOS</t>
  </si>
  <si>
    <t>Cantidad de casos recibidos, completados y pendientes.</t>
  </si>
  <si>
    <t>*Las métricas de transparencia a partir de reporte T4 presentarán por separado el detalle de casos de Reclamaciones y Reconsideraciones.</t>
  </si>
  <si>
    <t xml:space="preserve">La cantidad de encuestas completadas en el canal de RRSS no fue representativa. </t>
  </si>
  <si>
    <t>Flujo de casos*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</si>
</sst>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EBF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8"/>
      </left>
      <right style="thin">
        <color auto="1"/>
      </right>
      <top style="thin">
        <color theme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33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164" fontId="11" fillId="0" borderId="2" xfId="0" applyNumberFormat="1" applyFont="1" applyBorder="1" applyAlignment="1">
      <alignment horizontal="right" vertical="top" indent="1"/>
    </xf>
    <xf numFmtId="165" fontId="12" fillId="0" borderId="1" xfId="1" applyNumberFormat="1" applyFont="1" applyBorder="1"/>
    <xf numFmtId="9" fontId="12" fillId="0" borderId="1" xfId="3" applyFont="1" applyBorder="1"/>
    <xf numFmtId="44" fontId="12" fillId="0" borderId="1" xfId="2" applyFont="1" applyBorder="1"/>
    <xf numFmtId="0" fontId="7" fillId="7" borderId="5" xfId="0" applyFont="1" applyFill="1" applyBorder="1" applyAlignment="1">
      <alignment horizontal="center" vertical="center"/>
    </xf>
    <xf numFmtId="9" fontId="7" fillId="7" borderId="5" xfId="3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top" inden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4" fontId="7" fillId="7" borderId="5" xfId="2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0" fontId="9" fillId="3" borderId="1" xfId="0" applyFont="1" applyFill="1" applyBorder="1"/>
    <xf numFmtId="165" fontId="9" fillId="3" borderId="1" xfId="1" applyNumberFormat="1" applyFont="1" applyFill="1" applyBorder="1"/>
    <xf numFmtId="165" fontId="9" fillId="3" borderId="12" xfId="1" applyNumberFormat="1" applyFont="1" applyFill="1" applyBorder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5" xfId="0" applyNumberFormat="1" applyFont="1" applyFill="1" applyBorder="1"/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9" fontId="7" fillId="7" borderId="7" xfId="3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9" fontId="7" fillId="7" borderId="9" xfId="3" applyFont="1" applyFill="1" applyBorder="1" applyAlignment="1">
      <alignment horizontal="center" vertical="center" wrapText="1"/>
    </xf>
    <xf numFmtId="44" fontId="7" fillId="7" borderId="8" xfId="2" applyFont="1" applyFill="1" applyBorder="1" applyAlignment="1">
      <alignment horizontal="center" vertical="center" wrapText="1"/>
    </xf>
    <xf numFmtId="44" fontId="7" fillId="7" borderId="7" xfId="2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7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/>
    <xf numFmtId="164" fontId="11" fillId="0" borderId="11" xfId="0" applyNumberFormat="1" applyFont="1" applyBorder="1" applyAlignment="1">
      <alignment horizontal="right" vertical="top" indent="1"/>
    </xf>
    <xf numFmtId="9" fontId="14" fillId="0" borderId="1" xfId="3" applyFont="1" applyBorder="1"/>
    <xf numFmtId="44" fontId="14" fillId="0" borderId="1" xfId="2" applyFont="1" applyBorder="1"/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9" fontId="9" fillId="3" borderId="3" xfId="0" applyNumberFormat="1" applyFont="1" applyFill="1" applyBorder="1"/>
    <xf numFmtId="164" fontId="11" fillId="0" borderId="1" xfId="0" applyNumberFormat="1" applyFont="1" applyBorder="1" applyAlignment="1">
      <alignment horizontal="right" vertical="top" indent="1"/>
    </xf>
    <xf numFmtId="164" fontId="13" fillId="0" borderId="1" xfId="0" applyNumberFormat="1" applyFont="1" applyBorder="1" applyAlignment="1">
      <alignment horizontal="right" vertical="top" indent="1"/>
    </xf>
    <xf numFmtId="164" fontId="7" fillId="5" borderId="12" xfId="0" applyNumberFormat="1" applyFont="1" applyFill="1" applyBorder="1" applyAlignment="1">
      <alignment horizontal="right" vertical="top" indent="1"/>
    </xf>
    <xf numFmtId="165" fontId="15" fillId="5" borderId="12" xfId="0" applyNumberFormat="1" applyFont="1" applyFill="1" applyBorder="1"/>
    <xf numFmtId="164" fontId="7" fillId="5" borderId="1" xfId="0" applyNumberFormat="1" applyFont="1" applyFill="1" applyBorder="1" applyAlignment="1">
      <alignment horizontal="right" vertical="top" indent="1"/>
    </xf>
    <xf numFmtId="9" fontId="9" fillId="0" borderId="12" xfId="3" applyFont="1" applyBorder="1"/>
    <xf numFmtId="44" fontId="9" fillId="0" borderId="12" xfId="2" applyFont="1" applyBorder="1"/>
    <xf numFmtId="44" fontId="7" fillId="7" borderId="0" xfId="2" applyFont="1" applyFill="1" applyBorder="1" applyAlignment="1">
      <alignment horizontal="center" vertical="center" wrapText="1"/>
    </xf>
    <xf numFmtId="165" fontId="12" fillId="0" borderId="12" xfId="1" applyNumberFormat="1" applyFont="1" applyBorder="1"/>
    <xf numFmtId="0" fontId="0" fillId="0" borderId="12" xfId="0" applyBorder="1"/>
    <xf numFmtId="164" fontId="7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5" borderId="12" xfId="0" applyNumberFormat="1" applyFont="1" applyFill="1" applyBorder="1"/>
    <xf numFmtId="44" fontId="7" fillId="5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5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7" fillId="5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right"/>
    </xf>
    <xf numFmtId="164" fontId="7" fillId="5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/>
    </xf>
    <xf numFmtId="1" fontId="9" fillId="0" borderId="12" xfId="1" applyNumberFormat="1" applyFont="1" applyBorder="1"/>
    <xf numFmtId="1" fontId="9" fillId="0" borderId="12" xfId="0" applyNumberFormat="1" applyFont="1" applyBorder="1"/>
    <xf numFmtId="1" fontId="7" fillId="5" borderId="1" xfId="0" applyNumberFormat="1" applyFont="1" applyFill="1" applyBorder="1"/>
    <xf numFmtId="1" fontId="9" fillId="0" borderId="1" xfId="1" applyNumberFormat="1" applyFont="1" applyBorder="1"/>
    <xf numFmtId="1" fontId="7" fillId="5" borderId="12" xfId="0" applyNumberFormat="1" applyFont="1" applyFill="1" applyBorder="1"/>
    <xf numFmtId="3" fontId="9" fillId="0" borderId="1" xfId="1" applyNumberFormat="1" applyFont="1" applyBorder="1"/>
    <xf numFmtId="3" fontId="9" fillId="0" borderId="1" xfId="0" applyNumberFormat="1" applyFont="1" applyBorder="1"/>
    <xf numFmtId="3" fontId="7" fillId="5" borderId="12" xfId="0" applyNumberFormat="1" applyFont="1" applyFill="1" applyBorder="1"/>
    <xf numFmtId="3" fontId="12" fillId="0" borderId="1" xfId="0" applyNumberFormat="1" applyFont="1" applyBorder="1"/>
    <xf numFmtId="3" fontId="14" fillId="0" borderId="1" xfId="0" applyNumberFormat="1" applyFont="1" applyBorder="1"/>
    <xf numFmtId="3" fontId="9" fillId="0" borderId="12" xfId="0" applyNumberFormat="1" applyFont="1" applyBorder="1"/>
    <xf numFmtId="3" fontId="9" fillId="0" borderId="12" xfId="1" applyNumberFormat="1" applyFont="1" applyBorder="1"/>
    <xf numFmtId="3" fontId="7" fillId="5" borderId="1" xfId="1" applyNumberFormat="1" applyFont="1" applyFill="1" applyBorder="1"/>
    <xf numFmtId="1" fontId="12" fillId="0" borderId="1" xfId="0" applyNumberFormat="1" applyFont="1" applyBorder="1"/>
    <xf numFmtId="1" fontId="14" fillId="0" borderId="1" xfId="0" applyNumberFormat="1" applyFont="1" applyBorder="1"/>
    <xf numFmtId="1" fontId="9" fillId="0" borderId="1" xfId="0" applyNumberFormat="1" applyFont="1" applyBorder="1"/>
    <xf numFmtId="1" fontId="0" fillId="0" borderId="0" xfId="0" applyNumberFormat="1"/>
    <xf numFmtId="1" fontId="7" fillId="5" borderId="1" xfId="0" applyNumberFormat="1" applyFont="1" applyFill="1" applyBorder="1" applyAlignment="1">
      <alignment horizontal="right"/>
    </xf>
    <xf numFmtId="1" fontId="9" fillId="0" borderId="5" xfId="1" applyNumberFormat="1" applyFont="1" applyBorder="1"/>
    <xf numFmtId="1" fontId="0" fillId="0" borderId="1" xfId="0" applyNumberFormat="1" applyBorder="1"/>
    <xf numFmtId="1" fontId="12" fillId="0" borderId="1" xfId="1" applyNumberFormat="1" applyFont="1" applyBorder="1"/>
    <xf numFmtId="164" fontId="11" fillId="0" borderId="12" xfId="0" applyNumberFormat="1" applyFont="1" applyBorder="1" applyAlignment="1">
      <alignment horizontal="right" vertical="top" indent="1"/>
    </xf>
    <xf numFmtId="165" fontId="15" fillId="5" borderId="1" xfId="0" applyNumberFormat="1" applyFont="1" applyFill="1" applyBorder="1"/>
    <xf numFmtId="164" fontId="7" fillId="3" borderId="1" xfId="0" applyNumberFormat="1" applyFont="1" applyFill="1" applyBorder="1" applyAlignment="1">
      <alignment horizontal="right" indent="1"/>
    </xf>
    <xf numFmtId="164" fontId="7" fillId="8" borderId="1" xfId="4" applyNumberFormat="1" applyFont="1" applyFill="1" applyBorder="1" applyAlignment="1">
      <alignment horizontal="right" indent="1"/>
    </xf>
    <xf numFmtId="0" fontId="7" fillId="9" borderId="1" xfId="4" applyFont="1" applyFill="1" applyBorder="1"/>
    <xf numFmtId="165" fontId="7" fillId="9" borderId="1" xfId="1" applyNumberFormat="1" applyFont="1" applyFill="1" applyBorder="1"/>
    <xf numFmtId="164" fontId="7" fillId="9" borderId="1" xfId="0" applyNumberFormat="1" applyFont="1" applyFill="1" applyBorder="1" applyAlignment="1">
      <alignment horizontal="right" indent="1"/>
    </xf>
    <xf numFmtId="0" fontId="7" fillId="9" borderId="1" xfId="0" applyFont="1" applyFill="1" applyBorder="1"/>
    <xf numFmtId="164" fontId="7" fillId="9" borderId="1" xfId="4" applyNumberFormat="1" applyFont="1" applyFill="1" applyBorder="1" applyAlignment="1">
      <alignment horizontal="right" indent="1"/>
    </xf>
    <xf numFmtId="164" fontId="8" fillId="2" borderId="1" xfId="4" applyNumberFormat="1" applyFont="1" applyFill="1" applyBorder="1" applyAlignment="1">
      <alignment horizontal="right" indent="1"/>
    </xf>
    <xf numFmtId="0" fontId="8" fillId="2" borderId="1" xfId="4" applyFont="1" applyFill="1" applyBorder="1"/>
    <xf numFmtId="165" fontId="8" fillId="2" borderId="1" xfId="1" applyNumberFormat="1" applyFont="1" applyFill="1" applyBorder="1"/>
    <xf numFmtId="165" fontId="7" fillId="9" borderId="2" xfId="1" applyNumberFormat="1" applyFont="1" applyFill="1" applyBorder="1"/>
    <xf numFmtId="165" fontId="7" fillId="9" borderId="1" xfId="1" applyNumberFormat="1" applyFont="1" applyFill="1" applyBorder="1" applyAlignment="1">
      <alignment horizontal="right"/>
    </xf>
    <xf numFmtId="164" fontId="16" fillId="0" borderId="1" xfId="4" applyNumberFormat="1" applyFont="1" applyFill="1" applyBorder="1" applyAlignment="1">
      <alignment horizontal="right" indent="1"/>
    </xf>
    <xf numFmtId="164" fontId="16" fillId="9" borderId="1" xfId="4" applyNumberFormat="1" applyFont="1" applyFill="1" applyBorder="1" applyAlignment="1">
      <alignment horizontal="right" indent="1"/>
    </xf>
    <xf numFmtId="0" fontId="7" fillId="0" borderId="0" xfId="0" applyFont="1"/>
    <xf numFmtId="9" fontId="9" fillId="3" borderId="1" xfId="0" applyNumberFormat="1" applyFont="1" applyFill="1" applyBorder="1"/>
    <xf numFmtId="164" fontId="7" fillId="3" borderId="12" xfId="0" applyNumberFormat="1" applyFont="1" applyFill="1" applyBorder="1" applyAlignment="1">
      <alignment horizontal="center"/>
    </xf>
    <xf numFmtId="0" fontId="9" fillId="3" borderId="12" xfId="0" applyFont="1" applyFill="1" applyBorder="1"/>
    <xf numFmtId="164" fontId="7" fillId="9" borderId="12" xfId="0" applyNumberFormat="1" applyFont="1" applyFill="1" applyBorder="1" applyAlignment="1">
      <alignment horizontal="center"/>
    </xf>
    <xf numFmtId="0" fontId="9" fillId="9" borderId="1" xfId="0" applyFont="1" applyFill="1" applyBorder="1"/>
    <xf numFmtId="9" fontId="9" fillId="9" borderId="15" xfId="3" applyFont="1" applyFill="1" applyBorder="1"/>
    <xf numFmtId="0" fontId="9" fillId="9" borderId="12" xfId="0" applyFont="1" applyFill="1" applyBorder="1"/>
    <xf numFmtId="9" fontId="9" fillId="9" borderId="3" xfId="3" applyFont="1" applyFill="1" applyBorder="1"/>
    <xf numFmtId="9" fontId="9" fillId="3" borderId="15" xfId="3" applyFont="1" applyFill="1" applyBorder="1"/>
    <xf numFmtId="164" fontId="7" fillId="9" borderId="1" xfId="0" applyNumberFormat="1" applyFont="1" applyFill="1" applyBorder="1" applyAlignment="1">
      <alignment horizontal="center"/>
    </xf>
    <xf numFmtId="9" fontId="9" fillId="9" borderId="1" xfId="3" applyFont="1" applyFill="1" applyBorder="1"/>
    <xf numFmtId="9" fontId="9" fillId="9" borderId="12" xfId="3" applyFont="1" applyFill="1" applyBorder="1"/>
    <xf numFmtId="9" fontId="9" fillId="0" borderId="15" xfId="3" applyFont="1" applyFill="1" applyBorder="1"/>
    <xf numFmtId="9" fontId="9" fillId="0" borderId="3" xfId="3" applyFont="1" applyFill="1" applyBorder="1"/>
    <xf numFmtId="9" fontId="9" fillId="3" borderId="1" xfId="3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3" fontId="19" fillId="5" borderId="12" xfId="0" applyNumberFormat="1" applyFont="1" applyFill="1" applyBorder="1"/>
    <xf numFmtId="3" fontId="7" fillId="5" borderId="12" xfId="1" applyNumberFormat="1" applyFont="1" applyFill="1" applyBorder="1"/>
    <xf numFmtId="164" fontId="20" fillId="0" borderId="0" xfId="0" applyNumberFormat="1" applyFont="1"/>
    <xf numFmtId="165" fontId="9" fillId="9" borderId="1" xfId="0" applyNumberFormat="1" applyFont="1" applyFill="1" applyBorder="1" applyAlignment="1">
      <alignment horizontal="right"/>
    </xf>
    <xf numFmtId="164" fontId="7" fillId="8" borderId="12" xfId="4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4" fontId="7" fillId="0" borderId="12" xfId="4" applyNumberFormat="1" applyFont="1" applyFill="1" applyBorder="1" applyAlignment="1">
      <alignment horizontal="center"/>
    </xf>
    <xf numFmtId="164" fontId="7" fillId="9" borderId="1" xfId="4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9" fillId="0" borderId="1" xfId="1" applyNumberFormat="1" applyFont="1" applyBorder="1" applyAlignment="1">
      <alignment horizontal="center" vertical="center"/>
    </xf>
    <xf numFmtId="165" fontId="9" fillId="9" borderId="1" xfId="1" applyNumberFormat="1" applyFont="1" applyFill="1" applyBorder="1" applyAlignment="1">
      <alignment horizontal="right"/>
    </xf>
    <xf numFmtId="165" fontId="9" fillId="9" borderId="12" xfId="0" applyNumberFormat="1" applyFont="1" applyFill="1" applyBorder="1" applyAlignment="1">
      <alignment horizontal="right"/>
    </xf>
    <xf numFmtId="164" fontId="7" fillId="9" borderId="12" xfId="4" applyNumberFormat="1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9" fillId="0" borderId="12" xfId="1" applyNumberFormat="1" applyFont="1" applyFill="1" applyBorder="1" applyAlignment="1">
      <alignment horizontal="right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44" fontId="7" fillId="2" borderId="4" xfId="2" applyFont="1" applyFill="1" applyBorder="1" applyAlignment="1">
      <alignment horizontal="center" vertical="center"/>
    </xf>
    <xf numFmtId="44" fontId="7" fillId="2" borderId="4" xfId="2" applyFont="1" applyFill="1" applyBorder="1" applyAlignment="1">
      <alignment horizontal="center" vertical="center" wrapText="1"/>
    </xf>
    <xf numFmtId="44" fontId="7" fillId="2" borderId="5" xfId="2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 vertical="center"/>
    </xf>
    <xf numFmtId="44" fontId="8" fillId="2" borderId="8" xfId="2" applyFont="1" applyFill="1" applyBorder="1" applyAlignment="1">
      <alignment horizontal="center" vertical="top"/>
    </xf>
    <xf numFmtId="44" fontId="8" fillId="2" borderId="18" xfId="2" applyFont="1" applyFill="1" applyBorder="1" applyAlignment="1">
      <alignment horizontal="center" vertical="top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9" fontId="9" fillId="0" borderId="0" xfId="0" applyNumberFormat="1" applyFont="1"/>
    <xf numFmtId="9" fontId="9" fillId="0" borderId="0" xfId="3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6" fontId="9" fillId="0" borderId="0" xfId="0" applyNumberFormat="1" applyFont="1"/>
    <xf numFmtId="165" fontId="8" fillId="0" borderId="0" xfId="1" applyNumberFormat="1" applyFont="1" applyFill="1" applyBorder="1"/>
    <xf numFmtId="0" fontId="8" fillId="0" borderId="0" xfId="4" applyFont="1" applyFill="1" applyBorder="1"/>
    <xf numFmtId="164" fontId="8" fillId="0" borderId="0" xfId="4" applyNumberFormat="1" applyFont="1" applyFill="1" applyBorder="1" applyAlignment="1">
      <alignment horizontal="right" indent="1"/>
    </xf>
    <xf numFmtId="0" fontId="9" fillId="0" borderId="0" xfId="0" applyFont="1" applyAlignment="1">
      <alignment wrapText="1"/>
    </xf>
    <xf numFmtId="164" fontId="7" fillId="2" borderId="4" xfId="2" applyNumberFormat="1" applyFont="1" applyFill="1" applyBorder="1" applyAlignment="1">
      <alignment horizontal="center" vertical="center" wrapText="1"/>
    </xf>
    <xf numFmtId="44" fontId="8" fillId="2" borderId="13" xfId="2" applyFont="1" applyFill="1" applyBorder="1" applyAlignment="1">
      <alignment horizontal="center" vertical="top"/>
    </xf>
    <xf numFmtId="49" fontId="7" fillId="3" borderId="0" xfId="0" applyNumberFormat="1" applyFont="1" applyFill="1" applyAlignment="1">
      <alignment horizontal="left" vertical="top"/>
    </xf>
    <xf numFmtId="0" fontId="9" fillId="0" borderId="0" xfId="0" applyFont="1" applyAlignment="1">
      <alignment vertical="center" wrapText="1"/>
    </xf>
    <xf numFmtId="44" fontId="8" fillId="2" borderId="14" xfId="2" applyFont="1" applyFill="1" applyBorder="1" applyAlignment="1">
      <alignment vertical="center"/>
    </xf>
    <xf numFmtId="44" fontId="8" fillId="2" borderId="7" xfId="2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 vertical="center"/>
    </xf>
    <xf numFmtId="44" fontId="8" fillId="2" borderId="14" xfId="2" applyFont="1" applyFill="1" applyBorder="1" applyAlignment="1">
      <alignment horizontal="left" vertical="center"/>
    </xf>
    <xf numFmtId="44" fontId="8" fillId="2" borderId="13" xfId="2" applyFont="1" applyFill="1" applyBorder="1" applyAlignment="1">
      <alignment horizontal="left" vertical="center"/>
    </xf>
    <xf numFmtId="44" fontId="8" fillId="2" borderId="14" xfId="2" applyFont="1" applyFill="1" applyBorder="1" applyAlignment="1">
      <alignment horizontal="center" vertical="center"/>
    </xf>
    <xf numFmtId="44" fontId="8" fillId="2" borderId="13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4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4" cy="733425"/>
    <xdr:pic>
      <xdr:nvPicPr>
        <xdr:cNvPr id="2" name="Picture 1">
          <a:extLst>
            <a:ext uri="{FF2B5EF4-FFF2-40B4-BE49-F238E27FC236}">
              <a16:creationId xmlns:a16="http://schemas.microsoft.com/office/drawing/2014/main" id="{17A43467-30B5-4FA0-97CC-416BF81936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242" b="10898"/>
        <a:stretch/>
      </xdr:blipFill>
      <xdr:spPr>
        <a:xfrm>
          <a:off x="0" y="0"/>
          <a:ext cx="885824" cy="7334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468347"/>
    <xdr:pic>
      <xdr:nvPicPr>
        <xdr:cNvPr id="2" name="Picture 1">
          <a:extLst>
            <a:ext uri="{FF2B5EF4-FFF2-40B4-BE49-F238E27FC236}">
              <a16:creationId xmlns:a16="http://schemas.microsoft.com/office/drawing/2014/main" id="{700A63CA-65F0-4CC0-ABD2-EE9694910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4683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79" cy="420660"/>
    <xdr:pic>
      <xdr:nvPicPr>
        <xdr:cNvPr id="2" name="Imagen 1">
          <a:extLst>
            <a:ext uri="{FF2B5EF4-FFF2-40B4-BE49-F238E27FC236}">
              <a16:creationId xmlns:a16="http://schemas.microsoft.com/office/drawing/2014/main" id="{58B8E74D-E793-464B-B52A-960D76AC0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79" cy="42066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cevedo\Documents\ProUsuario%20Project\new_metr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67FB36-1EB1-4FD8-9C76-2F0E327C4D34}" name="Table19" displayName="Table19" ref="A3:G42" totalsRowShown="0" headerRowDxfId="144" dataDxfId="142" headerRowBorderDxfId="143">
  <autoFilter ref="A3:G42" xr:uid="{840A345A-9C37-4731-B2D8-1090A49E6E35}"/>
  <tableColumns count="7">
    <tableColumn id="1" xr3:uid="{16E2ED69-A498-4E82-BEDA-86ACFAF5841A}" name="Fecha" dataDxfId="141" totalsRowDxfId="140"/>
    <tableColumn id="3" xr3:uid="{0174F5AC-898E-4672-AC41-0509D6847AD9}" name="Presencial" dataDxfId="139" totalsRowDxfId="138"/>
    <tableColumn id="4" xr3:uid="{248A4733-1F93-467F-A01A-73E6494165B0}" name="Correo" dataDxfId="137" totalsRowDxfId="136"/>
    <tableColumn id="5" xr3:uid="{243CF9CB-87B7-4DFA-BDFA-1BEE32FEDF89}" name="Teléfono" dataDxfId="135" totalsRowDxfId="134"/>
    <tableColumn id="6" xr3:uid="{9F8CECB9-57E4-4DED-935A-5AE92E68D1C3}" name="Chat" dataDxfId="133" totalsRowDxfId="132"/>
    <tableColumn id="7" xr3:uid="{A22D16AA-EFE1-49BF-8292-C7D62D0266B3}" name="Redes Sociales" dataDxfId="131" totalsRowDxfId="130"/>
    <tableColumn id="8" xr3:uid="{B06B66EC-C972-41A5-8AEE-558B37DD07A3}" name="Total" dataDxfId="129" totalsRowDxfId="12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ACED6D3-E36B-49BD-8122-CB3A0894CF95}" name="Table310" displayName="Table310" ref="A2:H124" totalsRowShown="0" headerRowDxfId="127" dataDxfId="125" headerRowBorderDxfId="126">
  <autoFilter ref="A2:H124" xr:uid="{F043A1AD-D2F8-4FC8-B124-0A5DCBBBE453}"/>
  <tableColumns count="8">
    <tableColumn id="1" xr3:uid="{32AF81F0-3740-4A6B-A0B5-7C22FA3A103B}" name="Fecha" dataDxfId="124"/>
    <tableColumn id="2" xr3:uid="{1F03A84C-F4F6-4BD1-AE82-0A7C43B1084A}" name="Razón" dataDxfId="123"/>
    <tableColumn id="3" xr3:uid="{1A669EAE-BDDC-468D-96F0-F69C0616CB52}" name="Presencial" dataDxfId="122"/>
    <tableColumn id="4" xr3:uid="{76E41165-842E-4D14-AE82-EEECC2D55AC5}" name="Correo Electrónico" dataDxfId="121"/>
    <tableColumn id="5" xr3:uid="{1B1FBFC1-D827-4DFE-BDCB-23D7C77C18A1}" name="Telefono" dataDxfId="120"/>
    <tableColumn id="6" xr3:uid="{D7EA0F3C-B716-4D75-A616-92F700C6D9FE}" name="Chat" dataDxfId="119"/>
    <tableColumn id="7" xr3:uid="{47131D7F-1C49-4B69-A152-494AE944D934}" name="Redes Sociales" dataDxfId="118"/>
    <tableColumn id="8" xr3:uid="{7CA69725-A1E5-4C17-9883-9C34295D6F2E}" name="Total Razón" dataDxfId="11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7F04C9-60F1-40B0-83F7-F8362D337AD1}" name="Table411" displayName="Table411" ref="A2:I58" totalsRowShown="0" headerRowDxfId="116" dataDxfId="114" headerRowBorderDxfId="115" tableBorderDxfId="113" totalsRowBorderDxfId="112">
  <autoFilter ref="A2:I58" xr:uid="{98B95176-BCA5-4888-B409-45C278A5B77E}"/>
  <sortState xmlns:xlrd2="http://schemas.microsoft.com/office/spreadsheetml/2017/richdata2" ref="A3:I10">
    <sortCondition ref="A2:A10"/>
  </sortState>
  <tableColumns count="9">
    <tableColumn id="2" xr3:uid="{73F9A0DA-3196-4C07-999C-F6578CCF5022}" name="Fecha" dataDxfId="111"/>
    <tableColumn id="1" xr3:uid="{70BF2028-CA8D-40A0-96E6-DF09D434CB81}" name="Concepto" dataDxfId="110"/>
    <tableColumn id="4" xr3:uid="{F593C8A4-98D3-4B04-8BC8-92E8917C76F6}" name="Presencial" dataDxfId="109"/>
    <tableColumn id="6" xr3:uid="{E7023F64-5153-4FE5-9997-5C7407AF316E}" name="Correo Electrónico" dataDxfId="108"/>
    <tableColumn id="7" xr3:uid="{8096D868-DDD3-4F94-BDD8-C36E19FA5342}" name="Teléfono" dataDxfId="107"/>
    <tableColumn id="5" xr3:uid="{7B86E3DD-3C58-4CE2-9C99-A6D4BD41B68E}" name="Chat" dataDxfId="106"/>
    <tableColumn id="3" xr3:uid="{89CEC2FD-5748-4B6D-80F0-1DE975B09843}" name="Redes Sociales" dataDxfId="105"/>
    <tableColumn id="8" xr3:uid="{022F758F-E5B0-46C6-A119-0B6C63F6AD97}" name="General" dataDxfId="104"/>
    <tableColumn id="9" xr3:uid="{FC9BE1CA-3618-40AF-B26B-99CB931A2B8D}" name="Meta" dataDxfId="103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4:Q43" totalsRowShown="0" headerRowDxfId="102" dataDxfId="100" headerRowBorderDxfId="101" tableBorderDxfId="99" totalsRowBorderDxfId="98">
  <autoFilter ref="B4:Q43" xr:uid="{00000000-000C-0000-FFFF-FFFF03000000}"/>
  <tableColumns count="16">
    <tableColumn id="1" xr3:uid="{00000000-0010-0000-0300-000001000000}" name="Fecha" dataDxfId="97" totalsRowDxfId="96"/>
    <tableColumn id="2" xr3:uid="{00000000-0010-0000-0300-000002000000}" name="Recibidos" dataDxfId="95" totalsRowDxfId="94"/>
    <tableColumn id="7" xr3:uid="{3CD09E64-DD93-4FF7-A870-E117E3243E00}" name="Reclamaciones" dataDxfId="93" totalsRowDxfId="92">
      <calculatedColumnFormula>+_xlfn.XLOOKUP($B5,[1]Sheet2!$A:$A,[1]Sheet2!$C:$C)</calculatedColumnFormula>
    </tableColumn>
    <tableColumn id="6" xr3:uid="{46DDD330-BA27-42E1-B017-1E6E587FE090}" name="Reconsideraciones" dataDxfId="91" totalsRowDxfId="90">
      <calculatedColumnFormula>+_xlfn.XLOOKUP($B5,[1]Sheet2!$A:$A,[1]Sheet2!$D:$D)</calculatedColumnFormula>
    </tableColumn>
    <tableColumn id="3" xr3:uid="{00000000-0010-0000-0300-000003000000}" name="Desactivados" dataDxfId="89" totalsRowDxfId="88"/>
    <tableColumn id="5" xr3:uid="{00000000-0010-0000-0300-000005000000}" name="Completados" dataDxfId="87" totalsRowDxfId="86"/>
    <tableColumn id="4" xr3:uid="{00000000-0010-0000-0300-000004000000}" name="Pendientes" dataDxfId="85" totalsRowDxfId="84"/>
    <tableColumn id="18" xr3:uid="{00000000-0010-0000-0300-000012000000}" name="Con decisión" dataDxfId="83" totalsRowDxfId="82"/>
    <tableColumn id="19" xr3:uid="{00000000-0010-0000-0300-000013000000}" name="Sin decisión" dataDxfId="81" totalsRowDxfId="80"/>
    <tableColumn id="9" xr3:uid="{00000000-0010-0000-0300-000009000000}" name="Favorable  " dataDxfId="79" totalsRowDxfId="78"/>
    <tableColumn id="10" xr3:uid="{00000000-0010-0000-0300-00000A000000}" name="Desfavorable" dataDxfId="77" totalsRowDxfId="76"/>
    <tableColumn id="11" xr3:uid="{00000000-0010-0000-0300-00000B000000}" name="% Favorable" dataDxfId="75" totalsRowDxfId="74"/>
    <tableColumn id="12" xr3:uid="{00000000-0010-0000-0300-00000C000000}" name="% Desfavorable" dataDxfId="73" totalsRowDxfId="72"/>
    <tableColumn id="13" xr3:uid="{00000000-0010-0000-0300-00000D000000}" name="Total Mensual" dataDxfId="71" totalsRowDxfId="70"/>
    <tableColumn id="14" xr3:uid="{00000000-0010-0000-0300-00000E000000}" name="Promedio por caso" dataDxfId="69" totalsRowDxfId="68"/>
    <tableColumn id="20" xr3:uid="{00000000-0010-0000-0300-000014000000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22" displayName="Table22" ref="B4:W39" totalsRowCount="1" headerRowDxfId="65" dataDxfId="63" totalsRowDxfId="61" headerRowBorderDxfId="64" tableBorderDxfId="62" totalsRowBorderDxfId="60">
  <autoFilter ref="B4:W38" xr:uid="{00000000-0009-0000-0100-000001000000}"/>
  <tableColumns count="22">
    <tableColumn id="1" xr3:uid="{00000000-0010-0000-0400-000001000000}" name="Fecha" totalsRowLabel="T3 2022" dataDxfId="59" totalsRowDxfId="58"/>
    <tableColumn id="2" xr3:uid="{00000000-0010-0000-0400-000002000000}" name="0.15% a Transferencias" totalsRowFunction="custom" dataDxfId="57" totalsRowDxfId="56">
      <totalsRowFormula>+SUM(C36:C38)</totalsRowFormula>
    </tableColumn>
    <tableColumn id="4" xr3:uid="{00000000-0010-0000-0400-000004000000}" name="Beneficios" totalsRowFunction="custom" dataDxfId="55" totalsRowDxfId="54">
      <totalsRowFormula>+SUM(D36:D38)</totalsRowFormula>
    </tableColumn>
    <tableColumn id="5" xr3:uid="{00000000-0010-0000-0400-000005000000}" name="Bloqueo de Cuenta" totalsRowFunction="custom" dataDxfId="53" totalsRowDxfId="52">
      <totalsRowFormula>+SUM(E36:E38)</totalsRowFormula>
    </tableColumn>
    <tableColumn id="6" xr3:uid="{00000000-0010-0000-0400-000006000000}" name="Buró de Crédito" totalsRowFunction="custom" dataDxfId="51" totalsRowDxfId="50">
      <totalsRowFormula>+SUM(F36:F38)</totalsRowFormula>
    </tableColumn>
    <tableColumn id="3" xr3:uid="{00000000-0010-0000-0400-000003000000}" name="Problemas en Cajero" totalsRowFunction="custom" dataDxfId="49" totalsRowDxfId="48">
      <totalsRowFormula>+SUM(G36:G38)</totalsRowFormula>
    </tableColumn>
    <tableColumn id="7" xr3:uid="{00000000-0010-0000-0400-000007000000}" name="Cancelación Producto" totalsRowFunction="custom" dataDxfId="47" totalsRowDxfId="46">
      <totalsRowFormula>+SUM(H36:H38)</totalsRowFormula>
    </tableColumn>
    <tableColumn id="8" xr3:uid="{00000000-0010-0000-0400-000008000000}" name="Cargos" totalsRowFunction="custom" dataDxfId="45" totalsRowDxfId="44">
      <totalsRowFormula>+SUM(I36:I38)</totalsRowFormula>
    </tableColumn>
    <tableColumn id="9" xr3:uid="{00000000-0010-0000-0400-000009000000}" name="Consumos" totalsRowFunction="custom" dataDxfId="43" totalsRowDxfId="42">
      <totalsRowFormula>+SUM(J36:J38)</totalsRowFormula>
    </tableColumn>
    <tableColumn id="10" xr3:uid="{00000000-0010-0000-0400-00000A000000}" name="Depósitos" totalsRowFunction="custom" dataDxfId="41" totalsRowDxfId="40">
      <totalsRowFormula>+SUM(K36:K38)</totalsRowFormula>
    </tableColumn>
    <tableColumn id="11" xr3:uid="{00000000-0010-0000-0400-00000B000000}" name="Devolución" totalsRowFunction="custom" dataDxfId="39" totalsRowDxfId="38">
      <totalsRowFormula>+SUM(L36:L38)</totalsRowFormula>
    </tableColumn>
    <tableColumn id="12" xr3:uid="{00000000-0010-0000-0400-00000C000000}" name="Débitos" totalsRowFunction="custom" dataDxfId="37" totalsRowDxfId="36">
      <totalsRowFormula>+SUM(M36:M38)</totalsRowFormula>
    </tableColumn>
    <tableColumn id="13" xr3:uid="{00000000-0010-0000-0400-00000D000000}" name="Error Intereses" totalsRowFunction="custom" dataDxfId="35" totalsRowDxfId="34">
      <totalsRowFormula>+SUM(N36:N38)</totalsRowFormula>
    </tableColumn>
    <tableColumn id="22" xr3:uid="{B1904A7D-4099-44B6-AC2A-C1E00A5D2425}" name="Estados de Cuenta" totalsRowFunction="custom" dataDxfId="33" totalsRowDxfId="32">
      <totalsRowFormula>+SUM(O36:O38)</totalsRowFormula>
    </tableColumn>
    <tableColumn id="14" xr3:uid="{00000000-0010-0000-0400-00000E000000}" name="Otros" totalsRowFunction="custom" dataDxfId="31" totalsRowDxfId="30">
      <totalsRowFormula>+SUM(P36:P38)</totalsRowFormula>
    </tableColumn>
    <tableColumn id="15" xr3:uid="{00000000-0010-0000-0400-00000F000000}" name="Pagos" totalsRowFunction="custom" dataDxfId="29" totalsRowDxfId="28">
      <totalsRowFormula>+SUM(Q36:Q38)</totalsRowFormula>
    </tableColumn>
    <tableColumn id="16" xr3:uid="{00000000-0010-0000-0400-000010000000}" name="Producto No Autorizado" totalsRowFunction="custom" dataDxfId="27" totalsRowDxfId="26">
      <totalsRowFormula>+SUM(R36:R38)</totalsRowFormula>
    </tableColumn>
    <tableColumn id="17" xr3:uid="{00000000-0010-0000-0400-000011000000}" name="Problemas con Préstamos" totalsRowFunction="custom" dataDxfId="25" totalsRowDxfId="24">
      <totalsRowFormula>+SUM(S36:S38)</totalsRowFormula>
    </tableColumn>
    <tableColumn id="18" xr3:uid="{00000000-0010-0000-0400-000012000000}" name="Publicidad Engañosa" totalsRowFunction="custom" dataDxfId="23" totalsRowDxfId="22">
      <totalsRowFormula>+SUM(T36:T38)</totalsRowFormula>
    </tableColumn>
    <tableColumn id="19" xr3:uid="{00000000-0010-0000-0400-000013000000}" name="Retiros" totalsRowFunction="custom" dataDxfId="21" totalsRowDxfId="20">
      <totalsRowFormula>+SUM(U36:U38)</totalsRowFormula>
    </tableColumn>
    <tableColumn id="20" xr3:uid="{00000000-0010-0000-0400-000014000000}" name="Transacción" totalsRowFunction="custom" dataDxfId="19" totalsRowDxfId="18">
      <totalsRowFormula>+SUM(V36:V38)</totalsRowFormula>
    </tableColumn>
    <tableColumn id="21" xr3:uid="{00000000-0010-0000-0400-000015000000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25" displayName="Table25" ref="B4:D38" totalsRowShown="0" headerRowDxfId="15" dataDxfId="13" headerRowBorderDxfId="14" tableBorderDxfId="12" totalsRowBorderDxfId="11">
  <autoFilter ref="B4:D38" xr:uid="{00000000-0009-0000-0100-000004000000}"/>
  <tableColumns count="3">
    <tableColumn id="1" xr3:uid="{00000000-0010-0000-0500-000001000000}" name="Fecha" dataDxfId="10"/>
    <tableColumn id="2" xr3:uid="{00000000-0010-0000-0500-000002000000}" name="Solicitudes" dataDxfId="9"/>
    <tableColumn id="3" xr3:uid="{00000000-0010-0000-0500-000003000000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874B3D-FA99-4133-8A20-CAF747DEC146}" name="Table258" displayName="Table258" ref="B4:D39" totalsRowShown="0" headerRowDxfId="7" dataDxfId="5" headerRowBorderDxfId="6" tableBorderDxfId="4" totalsRowBorderDxfId="3">
  <autoFilter ref="B4:D39" xr:uid="{00000000-0009-0000-0100-000004000000}"/>
  <tableColumns count="3">
    <tableColumn id="1" xr3:uid="{A46E9259-05BE-49E1-9BCF-DB816A4FC0B4}" name="Fecha" dataDxfId="2"/>
    <tableColumn id="2" xr3:uid="{352B91CB-2A4C-480E-BFE2-3DF18F46697F}" name="Recibidos" dataDxfId="1"/>
    <tableColumn id="3" xr3:uid="{A6404D96-272F-4FC0-A94E-C3C92554A134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78DB-0462-43DB-9EDA-12761810F75C}">
  <sheetPr codeName="Hoja1"/>
  <dimension ref="A1:G44"/>
  <sheetViews>
    <sheetView showGridLines="0" topLeftCell="A27" workbookViewId="0">
      <selection activeCell="C25" sqref="C25"/>
    </sheetView>
  </sheetViews>
  <sheetFormatPr baseColWidth="10" defaultColWidth="9.140625" defaultRowHeight="15.75" x14ac:dyDescent="0.25"/>
  <cols>
    <col min="1" max="1" width="18" style="89" customWidth="1"/>
    <col min="2" max="2" width="18" style="89" bestFit="1" customWidth="1"/>
    <col min="3" max="3" width="14.42578125" style="89" bestFit="1" customWidth="1"/>
    <col min="4" max="4" width="16.28515625" style="89" bestFit="1" customWidth="1"/>
    <col min="5" max="5" width="12" style="89" bestFit="1" customWidth="1"/>
    <col min="6" max="6" width="16.85546875" style="89" customWidth="1"/>
    <col min="7" max="7" width="18.28515625" style="89" customWidth="1"/>
    <col min="8" max="16384" width="9.140625" style="89"/>
  </cols>
  <sheetData>
    <row r="1" spans="1:7" ht="30" customHeight="1" x14ac:dyDescent="0.25">
      <c r="A1" s="204"/>
      <c r="B1" s="221" t="s">
        <v>51</v>
      </c>
      <c r="C1" s="222"/>
      <c r="D1" s="222"/>
      <c r="E1" s="222"/>
      <c r="F1" s="222"/>
      <c r="G1" s="222"/>
    </row>
    <row r="2" spans="1:7" ht="30" customHeight="1" x14ac:dyDescent="0.25">
      <c r="A2" s="203"/>
      <c r="B2" s="202"/>
      <c r="C2" s="202"/>
      <c r="D2" s="202"/>
      <c r="E2" s="202"/>
      <c r="F2" s="202"/>
      <c r="G2" s="202"/>
    </row>
    <row r="3" spans="1:7" ht="30" customHeight="1" x14ac:dyDescent="0.25">
      <c r="A3" s="201" t="s">
        <v>0</v>
      </c>
      <c r="B3" s="199" t="s">
        <v>52</v>
      </c>
      <c r="C3" s="199" t="s">
        <v>53</v>
      </c>
      <c r="D3" s="199" t="s">
        <v>54</v>
      </c>
      <c r="E3" s="199" t="s">
        <v>55</v>
      </c>
      <c r="F3" s="200" t="s">
        <v>61</v>
      </c>
      <c r="G3" s="199" t="s">
        <v>133</v>
      </c>
    </row>
    <row r="4" spans="1:7" x14ac:dyDescent="0.25">
      <c r="A4" s="194">
        <v>44044</v>
      </c>
      <c r="B4" s="94">
        <v>281</v>
      </c>
      <c r="C4" s="94">
        <v>396</v>
      </c>
      <c r="D4" s="94">
        <v>2273</v>
      </c>
      <c r="E4" s="94"/>
      <c r="F4" s="94"/>
      <c r="G4" s="94">
        <f>SUM(Table19[[#This Row],[Presencial]:[Redes Sociales]])</f>
        <v>2950</v>
      </c>
    </row>
    <row r="5" spans="1:7" ht="15" customHeight="1" x14ac:dyDescent="0.25">
      <c r="A5" s="194">
        <v>44075</v>
      </c>
      <c r="B5" s="94">
        <v>474</v>
      </c>
      <c r="C5" s="94">
        <v>295</v>
      </c>
      <c r="D5" s="94">
        <v>2512</v>
      </c>
      <c r="E5" s="94"/>
      <c r="F5" s="94"/>
      <c r="G5" s="94">
        <f>SUM(Table19[[#This Row],[Presencial]:[Redes Sociales]])</f>
        <v>3281</v>
      </c>
    </row>
    <row r="6" spans="1:7" ht="15" customHeight="1" x14ac:dyDescent="0.25">
      <c r="A6" s="192" t="s">
        <v>134</v>
      </c>
      <c r="B6" s="190">
        <f>SUBTOTAL(109,B3:B5)</f>
        <v>755</v>
      </c>
      <c r="C6" s="190">
        <f>SUBTOTAL(109,C3:C5)</f>
        <v>691</v>
      </c>
      <c r="D6" s="190">
        <f>SUBTOTAL(109,D3:D5)</f>
        <v>4785</v>
      </c>
      <c r="E6" s="190">
        <f>SUBTOTAL(109,E3:E5)</f>
        <v>0</v>
      </c>
      <c r="F6" s="190">
        <f>SUBTOTAL(109,F3:F5)</f>
        <v>0</v>
      </c>
      <c r="G6" s="190">
        <f>SUM(Table19[[#This Row],[Presencial]:[Redes Sociales]])</f>
        <v>6231</v>
      </c>
    </row>
    <row r="7" spans="1:7" ht="15" customHeight="1" x14ac:dyDescent="0.25">
      <c r="A7" s="194">
        <v>44105</v>
      </c>
      <c r="B7" s="94">
        <v>659</v>
      </c>
      <c r="C7" s="94">
        <v>361</v>
      </c>
      <c r="D7" s="94">
        <v>2857</v>
      </c>
      <c r="E7" s="94"/>
      <c r="F7" s="94"/>
      <c r="G7" s="94">
        <f>SUM(Table19[[#This Row],[Presencial]:[Redes Sociales]])</f>
        <v>3877</v>
      </c>
    </row>
    <row r="8" spans="1:7" ht="15" customHeight="1" x14ac:dyDescent="0.25">
      <c r="A8" s="194">
        <v>44136</v>
      </c>
      <c r="B8" s="94">
        <v>859</v>
      </c>
      <c r="C8" s="94">
        <v>1375</v>
      </c>
      <c r="D8" s="94">
        <v>1589</v>
      </c>
      <c r="E8" s="94">
        <v>408</v>
      </c>
      <c r="F8" s="94">
        <v>78</v>
      </c>
      <c r="G8" s="94">
        <f>SUM(Table19[[#This Row],[Presencial]:[Redes Sociales]])</f>
        <v>4309</v>
      </c>
    </row>
    <row r="9" spans="1:7" ht="15" customHeight="1" x14ac:dyDescent="0.25">
      <c r="A9" s="194">
        <v>44166</v>
      </c>
      <c r="B9" s="94">
        <v>764</v>
      </c>
      <c r="C9" s="94">
        <v>1348</v>
      </c>
      <c r="D9" s="94">
        <v>2259</v>
      </c>
      <c r="E9" s="94">
        <v>571</v>
      </c>
      <c r="F9" s="94">
        <v>176</v>
      </c>
      <c r="G9" s="94">
        <f>SUM(Table19[[#This Row],[Presencial]:[Redes Sociales]])</f>
        <v>5118</v>
      </c>
    </row>
    <row r="10" spans="1:7" ht="15" customHeight="1" x14ac:dyDescent="0.25">
      <c r="A10" s="192" t="s">
        <v>113</v>
      </c>
      <c r="B10" s="190">
        <f>SUBTOTAL(109,B7:B9)</f>
        <v>2282</v>
      </c>
      <c r="C10" s="190">
        <f>SUBTOTAL(109,C7:C9)</f>
        <v>3084</v>
      </c>
      <c r="D10" s="190">
        <f>SUBTOTAL(109,D7:D9)</f>
        <v>6705</v>
      </c>
      <c r="E10" s="190">
        <f>SUBTOTAL(109,E7:E9)</f>
        <v>979</v>
      </c>
      <c r="F10" s="190">
        <f>SUBTOTAL(109,F7:F9)</f>
        <v>254</v>
      </c>
      <c r="G10" s="190">
        <f>SUM(Table19[[#This Row],[Presencial]:[Redes Sociales]])</f>
        <v>13304</v>
      </c>
    </row>
    <row r="11" spans="1:7" ht="15" customHeight="1" x14ac:dyDescent="0.25">
      <c r="A11" s="194">
        <v>44197</v>
      </c>
      <c r="B11" s="94">
        <v>655</v>
      </c>
      <c r="C11" s="94">
        <v>1419</v>
      </c>
      <c r="D11" s="94">
        <v>1966</v>
      </c>
      <c r="E11" s="94">
        <v>324</v>
      </c>
      <c r="F11" s="94">
        <v>135</v>
      </c>
      <c r="G11" s="94">
        <f>SUM(Table19[[#This Row],[Presencial]:[Redes Sociales]])</f>
        <v>4499</v>
      </c>
    </row>
    <row r="12" spans="1:7" ht="15" customHeight="1" x14ac:dyDescent="0.25">
      <c r="A12" s="194">
        <v>44228</v>
      </c>
      <c r="B12" s="94">
        <v>888</v>
      </c>
      <c r="C12" s="94">
        <v>1889</v>
      </c>
      <c r="D12" s="94">
        <v>2640</v>
      </c>
      <c r="E12" s="94">
        <v>609</v>
      </c>
      <c r="F12" s="94">
        <v>111</v>
      </c>
      <c r="G12" s="94">
        <f>SUM(Table19[[#This Row],[Presencial]:[Redes Sociales]])</f>
        <v>6137</v>
      </c>
    </row>
    <row r="13" spans="1:7" x14ac:dyDescent="0.25">
      <c r="A13" s="193">
        <v>44256</v>
      </c>
      <c r="B13" s="198">
        <v>1157</v>
      </c>
      <c r="C13" s="184">
        <v>1907</v>
      </c>
      <c r="D13" s="184">
        <v>3793</v>
      </c>
      <c r="E13" s="184">
        <v>333</v>
      </c>
      <c r="F13" s="184">
        <v>235</v>
      </c>
      <c r="G13" s="94">
        <f>SUM(Table19[[#This Row],[Presencial]:[Redes Sociales]])</f>
        <v>7425</v>
      </c>
    </row>
    <row r="14" spans="1:7" x14ac:dyDescent="0.25">
      <c r="A14" s="192" t="s">
        <v>113</v>
      </c>
      <c r="B14" s="190">
        <f>SUBTOTAL(109,B11:B13)</f>
        <v>2700</v>
      </c>
      <c r="C14" s="190">
        <f>SUBTOTAL(109,C11:C13)</f>
        <v>5215</v>
      </c>
      <c r="D14" s="190">
        <f>SUBTOTAL(109,D11:D13)</f>
        <v>8399</v>
      </c>
      <c r="E14" s="190">
        <f>SUBTOTAL(109,E11:E13)</f>
        <v>1266</v>
      </c>
      <c r="F14" s="190">
        <f>SUBTOTAL(109,F11:F13)</f>
        <v>481</v>
      </c>
      <c r="G14" s="190">
        <f>SUM(Table19[[#This Row],[Presencial]:[Redes Sociales]])</f>
        <v>18061</v>
      </c>
    </row>
    <row r="15" spans="1:7" x14ac:dyDescent="0.25">
      <c r="A15" s="194">
        <v>44287</v>
      </c>
      <c r="B15" s="93">
        <v>1022</v>
      </c>
      <c r="C15" s="94">
        <v>1430</v>
      </c>
      <c r="D15" s="94">
        <v>3309</v>
      </c>
      <c r="E15" s="94">
        <v>158</v>
      </c>
      <c r="F15" s="94">
        <v>218</v>
      </c>
      <c r="G15" s="94">
        <f>SUM(Table19[[#This Row],[Presencial]:[Redes Sociales]])</f>
        <v>6137</v>
      </c>
    </row>
    <row r="16" spans="1:7" x14ac:dyDescent="0.25">
      <c r="A16" s="194">
        <v>44317</v>
      </c>
      <c r="B16" s="93">
        <v>1004</v>
      </c>
      <c r="C16" s="94">
        <v>2138</v>
      </c>
      <c r="D16" s="94">
        <v>3035</v>
      </c>
      <c r="E16" s="94">
        <v>159</v>
      </c>
      <c r="F16" s="94">
        <v>266</v>
      </c>
      <c r="G16" s="94">
        <f>SUM(Table19[[#This Row],[Presencial]:[Redes Sociales]])</f>
        <v>6602</v>
      </c>
    </row>
    <row r="17" spans="1:7" x14ac:dyDescent="0.25">
      <c r="A17" s="194">
        <v>44348</v>
      </c>
      <c r="B17" s="93">
        <v>1014</v>
      </c>
      <c r="C17" s="94">
        <v>2567</v>
      </c>
      <c r="D17" s="197">
        <v>3659</v>
      </c>
      <c r="E17" s="94">
        <v>158</v>
      </c>
      <c r="F17" s="94">
        <v>363</v>
      </c>
      <c r="G17" s="94">
        <f>SUM(Table19[[#This Row],[Presencial]:[Redes Sociales]])</f>
        <v>7761</v>
      </c>
    </row>
    <row r="18" spans="1:7" x14ac:dyDescent="0.25">
      <c r="A18" s="192" t="s">
        <v>113</v>
      </c>
      <c r="B18" s="190">
        <f>SUBTOTAL(109,B15:B17)</f>
        <v>3040</v>
      </c>
      <c r="C18" s="190">
        <f>SUBTOTAL(109,C15:C17)</f>
        <v>6135</v>
      </c>
      <c r="D18" s="190">
        <f>SUBTOTAL(109,D15:D17)</f>
        <v>10003</v>
      </c>
      <c r="E18" s="190">
        <f>SUBTOTAL(109,E15:E17)</f>
        <v>475</v>
      </c>
      <c r="F18" s="190">
        <f>SUBTOTAL(109,F15:F17)</f>
        <v>847</v>
      </c>
      <c r="G18" s="190">
        <f>SUM(Table19[[#This Row],[Presencial]:[Redes Sociales]])</f>
        <v>20500</v>
      </c>
    </row>
    <row r="19" spans="1:7" x14ac:dyDescent="0.25">
      <c r="A19" s="193">
        <v>44378</v>
      </c>
      <c r="B19" s="198">
        <v>1090</v>
      </c>
      <c r="C19" s="184">
        <v>2531</v>
      </c>
      <c r="D19" s="195">
        <v>3014</v>
      </c>
      <c r="E19" s="184">
        <v>211</v>
      </c>
      <c r="F19" s="184">
        <v>407</v>
      </c>
      <c r="G19" s="94">
        <f>SUM(Table19[[#This Row],[Presencial]:[Redes Sociales]])</f>
        <v>7253</v>
      </c>
    </row>
    <row r="20" spans="1:7" x14ac:dyDescent="0.25">
      <c r="A20" s="193">
        <v>44409</v>
      </c>
      <c r="B20" s="198">
        <v>1011</v>
      </c>
      <c r="C20" s="184">
        <v>2170</v>
      </c>
      <c r="D20" s="195">
        <v>2716</v>
      </c>
      <c r="E20" s="184">
        <v>169</v>
      </c>
      <c r="F20" s="184">
        <v>367</v>
      </c>
      <c r="G20" s="94">
        <f>SUM(Table19[[#This Row],[Presencial]:[Redes Sociales]])</f>
        <v>6433</v>
      </c>
    </row>
    <row r="21" spans="1:7" x14ac:dyDescent="0.25">
      <c r="A21" s="194">
        <v>44440</v>
      </c>
      <c r="B21" s="94">
        <v>919</v>
      </c>
      <c r="C21" s="94">
        <v>2171</v>
      </c>
      <c r="D21" s="197">
        <v>2331</v>
      </c>
      <c r="E21" s="94">
        <v>141</v>
      </c>
      <c r="F21" s="94">
        <v>314</v>
      </c>
      <c r="G21" s="94">
        <f>SUM(Table19[[#This Row],[Presencial]:[Redes Sociales]])</f>
        <v>5876</v>
      </c>
    </row>
    <row r="22" spans="1:7" x14ac:dyDescent="0.25">
      <c r="A22" s="192" t="s">
        <v>113</v>
      </c>
      <c r="B22" s="190">
        <f>SUBTOTAL(109,B19:B21)</f>
        <v>3020</v>
      </c>
      <c r="C22" s="190">
        <f>SUBTOTAL(109,C19:C21)</f>
        <v>6872</v>
      </c>
      <c r="D22" s="190">
        <f>SUBTOTAL(109,D19:D21)</f>
        <v>8061</v>
      </c>
      <c r="E22" s="190">
        <f>SUBTOTAL(109,E19:E21)</f>
        <v>521</v>
      </c>
      <c r="F22" s="190">
        <f>SUBTOTAL(109,F19:F21)</f>
        <v>1088</v>
      </c>
      <c r="G22" s="190">
        <f>SUM(Table19[[#This Row],[Presencial]:[Redes Sociales]])</f>
        <v>19562</v>
      </c>
    </row>
    <row r="23" spans="1:7" x14ac:dyDescent="0.25">
      <c r="A23" s="194">
        <v>44470</v>
      </c>
      <c r="B23" s="94">
        <v>795</v>
      </c>
      <c r="C23" s="94">
        <v>2384</v>
      </c>
      <c r="D23" s="197">
        <v>2470</v>
      </c>
      <c r="E23" s="94">
        <v>2144</v>
      </c>
      <c r="F23" s="94">
        <v>1108</v>
      </c>
      <c r="G23" s="94">
        <f>SUM(Table19[[#This Row],[Presencial]:[Redes Sociales]])</f>
        <v>8901</v>
      </c>
    </row>
    <row r="24" spans="1:7" x14ac:dyDescent="0.25">
      <c r="A24" s="194">
        <v>44501</v>
      </c>
      <c r="B24" s="94">
        <v>897</v>
      </c>
      <c r="C24" s="94">
        <v>2379</v>
      </c>
      <c r="D24" s="94">
        <v>2660</v>
      </c>
      <c r="E24" s="94">
        <v>917</v>
      </c>
      <c r="F24" s="94">
        <v>355</v>
      </c>
      <c r="G24" s="94">
        <f>SUM(Table19[[#This Row],[Presencial]:[Redes Sociales]])</f>
        <v>7208</v>
      </c>
    </row>
    <row r="25" spans="1:7" x14ac:dyDescent="0.25">
      <c r="A25" s="194">
        <v>44531</v>
      </c>
      <c r="B25" s="94">
        <v>679</v>
      </c>
      <c r="C25" s="94">
        <v>1736</v>
      </c>
      <c r="D25" s="94">
        <v>2258</v>
      </c>
      <c r="E25" s="94">
        <v>1831</v>
      </c>
      <c r="F25" s="94">
        <v>268</v>
      </c>
      <c r="G25" s="94">
        <f>SUM(Table19[[#This Row],[Presencial]:[Redes Sociales]])</f>
        <v>6772</v>
      </c>
    </row>
    <row r="26" spans="1:7" x14ac:dyDescent="0.25">
      <c r="A26" s="192" t="s">
        <v>113</v>
      </c>
      <c r="B26" s="190">
        <f>SUBTOTAL(109,B23:B25)</f>
        <v>2371</v>
      </c>
      <c r="C26" s="190">
        <f>SUBTOTAL(109,C23:C25)</f>
        <v>6499</v>
      </c>
      <c r="D26" s="190">
        <f>SUBTOTAL(109,D23:D25)</f>
        <v>7388</v>
      </c>
      <c r="E26" s="190">
        <f>SUBTOTAL(109,E23:E25)</f>
        <v>4892</v>
      </c>
      <c r="F26" s="190">
        <f>SUBTOTAL(109,F23:F25)</f>
        <v>1731</v>
      </c>
      <c r="G26" s="190">
        <f>SUM(Table19[[#This Row],[Presencial]:[Redes Sociales]])</f>
        <v>22881</v>
      </c>
    </row>
    <row r="27" spans="1:7" x14ac:dyDescent="0.25">
      <c r="A27" s="194">
        <v>44562</v>
      </c>
      <c r="B27" s="196">
        <v>730</v>
      </c>
      <c r="C27" s="196">
        <v>1299</v>
      </c>
      <c r="D27" s="196">
        <v>1948</v>
      </c>
      <c r="E27" s="196">
        <v>648</v>
      </c>
      <c r="F27" s="196">
        <v>259</v>
      </c>
      <c r="G27" s="195">
        <f>SUM(Table19[[#This Row],[Presencial]:[Redes Sociales]])</f>
        <v>4884</v>
      </c>
    </row>
    <row r="28" spans="1:7" x14ac:dyDescent="0.25">
      <c r="A28" s="194">
        <v>44593</v>
      </c>
      <c r="B28" s="94">
        <v>1051</v>
      </c>
      <c r="C28" s="94">
        <v>1929</v>
      </c>
      <c r="D28" s="94">
        <v>2809</v>
      </c>
      <c r="E28" s="94">
        <v>1009</v>
      </c>
      <c r="F28" s="94">
        <v>302</v>
      </c>
      <c r="G28" s="184">
        <f>SUM(Table19[[#This Row],[Presencial]:[Redes Sociales]])</f>
        <v>7100</v>
      </c>
    </row>
    <row r="29" spans="1:7" x14ac:dyDescent="0.25">
      <c r="A29" s="193">
        <v>44621</v>
      </c>
      <c r="B29" s="94">
        <v>1154</v>
      </c>
      <c r="C29" s="94">
        <v>2101</v>
      </c>
      <c r="D29" s="94">
        <v>2841</v>
      </c>
      <c r="E29" s="94">
        <v>828</v>
      </c>
      <c r="F29" s="94">
        <v>319</v>
      </c>
      <c r="G29" s="184">
        <f>SUM(Table19[[#This Row],[Presencial]:[Redes Sociales]])</f>
        <v>7243</v>
      </c>
    </row>
    <row r="30" spans="1:7" x14ac:dyDescent="0.25">
      <c r="A30" s="192" t="s">
        <v>113</v>
      </c>
      <c r="B30" s="190">
        <f>SUBTOTAL(109,B27:B29)</f>
        <v>2935</v>
      </c>
      <c r="C30" s="190">
        <f>SUBTOTAL(109,C27:C29)</f>
        <v>5329</v>
      </c>
      <c r="D30" s="190">
        <f>SUBTOTAL(109,D27:D29)</f>
        <v>7598</v>
      </c>
      <c r="E30" s="190">
        <f>SUBTOTAL(109,E27:E29)</f>
        <v>2485</v>
      </c>
      <c r="F30" s="190">
        <f>SUBTOTAL(109,F27:F29)</f>
        <v>880</v>
      </c>
      <c r="G30" s="190">
        <f>SUM(Table19[[#This Row],[Presencial]:[Redes Sociales]])</f>
        <v>19227</v>
      </c>
    </row>
    <row r="31" spans="1:7" x14ac:dyDescent="0.25">
      <c r="A31" s="193">
        <v>44652</v>
      </c>
      <c r="B31" s="183">
        <v>1003</v>
      </c>
      <c r="C31" s="183">
        <v>1602</v>
      </c>
      <c r="D31" s="183">
        <v>2258</v>
      </c>
      <c r="E31" s="183">
        <v>498</v>
      </c>
      <c r="F31" s="183">
        <v>217</v>
      </c>
      <c r="G31" s="183">
        <f>SUM(Table19[[#This Row],[Presencial]:[Redes Sociales]])</f>
        <v>5578</v>
      </c>
    </row>
    <row r="32" spans="1:7" x14ac:dyDescent="0.25">
      <c r="A32" s="193">
        <v>44682</v>
      </c>
      <c r="B32" s="183">
        <v>1266</v>
      </c>
      <c r="C32" s="183">
        <v>1746</v>
      </c>
      <c r="D32" s="183">
        <v>2936</v>
      </c>
      <c r="E32" s="183">
        <v>641</v>
      </c>
      <c r="F32" s="183">
        <v>359</v>
      </c>
      <c r="G32" s="183">
        <f>SUM(Table19[[#This Row],[Presencial]:[Redes Sociales]])</f>
        <v>6948</v>
      </c>
    </row>
    <row r="33" spans="1:7" x14ac:dyDescent="0.25">
      <c r="A33" s="193">
        <v>44713</v>
      </c>
      <c r="B33" s="183">
        <v>1195</v>
      </c>
      <c r="C33" s="183">
        <v>1803</v>
      </c>
      <c r="D33" s="183">
        <v>2887</v>
      </c>
      <c r="E33" s="183">
        <v>921</v>
      </c>
      <c r="F33" s="183">
        <v>419</v>
      </c>
      <c r="G33" s="183">
        <f>SUM(Table19[[#This Row],[Presencial]:[Redes Sociales]])</f>
        <v>7225</v>
      </c>
    </row>
    <row r="34" spans="1:7" x14ac:dyDescent="0.25">
      <c r="A34" s="192" t="s">
        <v>113</v>
      </c>
      <c r="B34" s="191">
        <f>SUM(B31:B33)</f>
        <v>3464</v>
      </c>
      <c r="C34" s="191">
        <f>SUM(C31:C33)</f>
        <v>5151</v>
      </c>
      <c r="D34" s="191">
        <f>SUM(D31:D33)</f>
        <v>8081</v>
      </c>
      <c r="E34" s="191">
        <f>SUM(E31:E33)</f>
        <v>2060</v>
      </c>
      <c r="F34" s="191">
        <f>SUM(F31:F33)</f>
        <v>995</v>
      </c>
      <c r="G34" s="190">
        <f>SUBTOTAL(109,G31:G33)</f>
        <v>19751</v>
      </c>
    </row>
    <row r="35" spans="1:7" x14ac:dyDescent="0.25">
      <c r="A35" s="188">
        <v>44743</v>
      </c>
      <c r="B35" s="187">
        <v>1303</v>
      </c>
      <c r="C35" s="189">
        <v>2025</v>
      </c>
      <c r="D35" s="189">
        <v>2805</v>
      </c>
      <c r="E35" s="189">
        <v>941</v>
      </c>
      <c r="F35" s="189">
        <v>380</v>
      </c>
      <c r="G35" s="183">
        <f>SUM(Table19[[#This Row],[Presencial]:[Redes Sociales]])</f>
        <v>7454</v>
      </c>
    </row>
    <row r="36" spans="1:7" x14ac:dyDescent="0.25">
      <c r="A36" s="188">
        <v>44774</v>
      </c>
      <c r="B36" s="187">
        <v>1279</v>
      </c>
      <c r="C36" s="187">
        <v>2105</v>
      </c>
      <c r="D36" s="187">
        <v>2826</v>
      </c>
      <c r="E36" s="187">
        <v>815</v>
      </c>
      <c r="F36" s="187">
        <v>300</v>
      </c>
      <c r="G36" s="183">
        <f>SUM(Table19[[#This Row],[Presencial]:[Redes Sociales]])</f>
        <v>7325</v>
      </c>
    </row>
    <row r="37" spans="1:7" x14ac:dyDescent="0.25">
      <c r="A37" s="188">
        <v>44805</v>
      </c>
      <c r="B37" s="187">
        <v>1188</v>
      </c>
      <c r="C37" s="187">
        <v>2192</v>
      </c>
      <c r="D37" s="187">
        <v>2744</v>
      </c>
      <c r="E37" s="187">
        <v>936</v>
      </c>
      <c r="F37" s="187">
        <v>351</v>
      </c>
      <c r="G37" s="183">
        <f>SUM(Table19[[#This Row],[Presencial]:[Redes Sociales]])</f>
        <v>7411</v>
      </c>
    </row>
    <row r="38" spans="1:7" x14ac:dyDescent="0.25">
      <c r="A38" s="186" t="s">
        <v>113</v>
      </c>
      <c r="B38" s="181">
        <f t="shared" ref="B38:G38" si="0">+SUM(B35+B36+B37)</f>
        <v>3770</v>
      </c>
      <c r="C38" s="181">
        <f t="shared" si="0"/>
        <v>6322</v>
      </c>
      <c r="D38" s="181">
        <f t="shared" si="0"/>
        <v>8375</v>
      </c>
      <c r="E38" s="181">
        <f t="shared" si="0"/>
        <v>2692</v>
      </c>
      <c r="F38" s="181">
        <f t="shared" si="0"/>
        <v>1031</v>
      </c>
      <c r="G38" s="181">
        <f t="shared" si="0"/>
        <v>22190</v>
      </c>
    </row>
    <row r="39" spans="1:7" x14ac:dyDescent="0.25">
      <c r="A39" s="185">
        <v>44835</v>
      </c>
      <c r="B39" s="183">
        <v>1232</v>
      </c>
      <c r="C39" s="183">
        <v>1972</v>
      </c>
      <c r="D39" s="183">
        <v>2433</v>
      </c>
      <c r="E39" s="183">
        <v>761</v>
      </c>
      <c r="F39" s="183">
        <v>358</v>
      </c>
      <c r="G39" s="183">
        <f>SUM(Table19[[#This Row],[Presencial]:[Redes Sociales]])</f>
        <v>6756</v>
      </c>
    </row>
    <row r="40" spans="1:7" x14ac:dyDescent="0.25">
      <c r="A40" s="185">
        <v>44866</v>
      </c>
      <c r="B40" s="183">
        <v>1230</v>
      </c>
      <c r="C40" s="183">
        <v>2132</v>
      </c>
      <c r="D40" s="183">
        <v>2917</v>
      </c>
      <c r="E40" s="183">
        <v>968</v>
      </c>
      <c r="F40" s="183">
        <v>363</v>
      </c>
      <c r="G40" s="183">
        <f>SUM(Table19[[#This Row],[Presencial]:[Redes Sociales]])</f>
        <v>7610</v>
      </c>
    </row>
    <row r="41" spans="1:7" x14ac:dyDescent="0.25">
      <c r="A41" s="185">
        <v>44897</v>
      </c>
      <c r="B41" s="94">
        <v>1089</v>
      </c>
      <c r="C41" s="184">
        <v>2057</v>
      </c>
      <c r="D41" s="184">
        <v>2499</v>
      </c>
      <c r="E41" s="184">
        <v>770</v>
      </c>
      <c r="F41" s="184">
        <v>311</v>
      </c>
      <c r="G41" s="183">
        <f>SUM(Table19[[#This Row],[Presencial]:[Redes Sociales]])</f>
        <v>6726</v>
      </c>
    </row>
    <row r="42" spans="1:7" x14ac:dyDescent="0.25">
      <c r="A42" s="182" t="s">
        <v>113</v>
      </c>
      <c r="B42" s="181">
        <f t="shared" ref="B42:G42" si="1">+SUM(B39+B40+B41)</f>
        <v>3551</v>
      </c>
      <c r="C42" s="181">
        <f t="shared" si="1"/>
        <v>6161</v>
      </c>
      <c r="D42" s="181">
        <f t="shared" si="1"/>
        <v>7849</v>
      </c>
      <c r="E42" s="181">
        <f t="shared" si="1"/>
        <v>2499</v>
      </c>
      <c r="F42" s="181">
        <f t="shared" si="1"/>
        <v>1032</v>
      </c>
      <c r="G42" s="181">
        <f t="shared" si="1"/>
        <v>21092</v>
      </c>
    </row>
    <row r="43" spans="1:7" x14ac:dyDescent="0.25">
      <c r="A43" s="160" t="s">
        <v>56</v>
      </c>
    </row>
    <row r="44" spans="1:7" x14ac:dyDescent="0.25">
      <c r="A44" s="89" t="s">
        <v>57</v>
      </c>
    </row>
  </sheetData>
  <sheetProtection algorithmName="SHA-512" hashValue="rYEhMxiysM+RpceEKq8EHWxukB5JlfqcSyv9ecqD0N/HQ5OLN66PHn34HIDnU5TYnLHEMMX8QpQHvuyJBMvBlg==" saltValue="YIBn/YxgWLv+9E5LZuMoXQ==" spinCount="100000" sheet="1" objects="1" scenarios="1" insertColumns="0" insertRows="0" deleteColumns="0" deleteRows="0"/>
  <mergeCells count="1">
    <mergeCell ref="B1:G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37C5-8555-4494-B51E-62F3C3ED77F1}">
  <sheetPr codeName="Hoja2"/>
  <dimension ref="A1:J486"/>
  <sheetViews>
    <sheetView showGridLines="0" topLeftCell="A398" workbookViewId="0">
      <selection activeCell="E46" sqref="E46"/>
    </sheetView>
  </sheetViews>
  <sheetFormatPr baseColWidth="10" defaultColWidth="21.140625" defaultRowHeight="15.75" x14ac:dyDescent="0.25"/>
  <cols>
    <col min="1" max="1" width="14" style="206" customWidth="1"/>
    <col min="2" max="2" width="37" style="89" customWidth="1"/>
    <col min="3" max="3" width="17" style="205" bestFit="1" customWidth="1"/>
    <col min="4" max="4" width="19.5703125" style="205" customWidth="1"/>
    <col min="5" max="5" width="15.42578125" style="205" bestFit="1" customWidth="1"/>
    <col min="6" max="6" width="11.140625" style="205" bestFit="1" customWidth="1"/>
    <col min="7" max="7" width="15.28515625" style="205" customWidth="1"/>
    <col min="8" max="8" width="18.140625" style="205" customWidth="1"/>
    <col min="9" max="16384" width="21.140625" style="89"/>
  </cols>
  <sheetData>
    <row r="1" spans="1:8" ht="30" customHeight="1" x14ac:dyDescent="0.25">
      <c r="A1" s="217"/>
      <c r="B1" s="223" t="s">
        <v>58</v>
      </c>
      <c r="C1" s="223"/>
      <c r="D1" s="223"/>
      <c r="E1" s="223"/>
      <c r="F1" s="223"/>
      <c r="G1" s="223"/>
      <c r="H1" s="224"/>
    </row>
    <row r="2" spans="1:8" s="215" customFormat="1" ht="30" customHeight="1" x14ac:dyDescent="0.25">
      <c r="A2" s="216" t="s">
        <v>0</v>
      </c>
      <c r="B2" s="200" t="s">
        <v>59</v>
      </c>
      <c r="C2" s="200" t="s">
        <v>52</v>
      </c>
      <c r="D2" s="200" t="s">
        <v>69</v>
      </c>
      <c r="E2" s="200" t="s">
        <v>60</v>
      </c>
      <c r="F2" s="200" t="s">
        <v>55</v>
      </c>
      <c r="G2" s="200" t="s">
        <v>61</v>
      </c>
      <c r="H2" s="200" t="s">
        <v>135</v>
      </c>
    </row>
    <row r="3" spans="1:8" x14ac:dyDescent="0.25">
      <c r="A3" s="146">
        <v>44166</v>
      </c>
      <c r="B3" s="50" t="s">
        <v>82</v>
      </c>
      <c r="C3" s="51">
        <v>244</v>
      </c>
      <c r="D3" s="51">
        <v>424</v>
      </c>
      <c r="E3" s="51">
        <v>388</v>
      </c>
      <c r="F3" s="51">
        <v>105</v>
      </c>
      <c r="G3" s="51"/>
      <c r="H3" s="51">
        <v>1161</v>
      </c>
    </row>
    <row r="4" spans="1:8" x14ac:dyDescent="0.25">
      <c r="A4" s="146">
        <v>44167</v>
      </c>
      <c r="B4" s="50" t="s">
        <v>63</v>
      </c>
      <c r="C4" s="51">
        <v>90</v>
      </c>
      <c r="D4" s="51">
        <v>189</v>
      </c>
      <c r="E4" s="51">
        <v>479</v>
      </c>
      <c r="F4" s="51">
        <v>219</v>
      </c>
      <c r="G4" s="51"/>
      <c r="H4" s="51">
        <v>977</v>
      </c>
    </row>
    <row r="5" spans="1:8" x14ac:dyDescent="0.25">
      <c r="A5" s="146">
        <v>44168</v>
      </c>
      <c r="B5" s="50" t="s">
        <v>62</v>
      </c>
      <c r="C5" s="51"/>
      <c r="D5" s="51">
        <v>8</v>
      </c>
      <c r="E5" s="51">
        <v>1</v>
      </c>
      <c r="F5" s="51"/>
      <c r="G5" s="51"/>
      <c r="H5" s="51">
        <v>9</v>
      </c>
    </row>
    <row r="6" spans="1:8" x14ac:dyDescent="0.25">
      <c r="A6" s="146">
        <v>44169</v>
      </c>
      <c r="B6" s="50" t="s">
        <v>81</v>
      </c>
      <c r="C6" s="51"/>
      <c r="D6" s="51"/>
      <c r="E6" s="51"/>
      <c r="F6" s="51"/>
      <c r="G6" s="51"/>
      <c r="H6" s="51"/>
    </row>
    <row r="7" spans="1:8" x14ac:dyDescent="0.25">
      <c r="A7" s="146">
        <v>44170</v>
      </c>
      <c r="B7" s="50" t="s">
        <v>64</v>
      </c>
      <c r="C7" s="51">
        <v>26</v>
      </c>
      <c r="D7" s="51">
        <v>134</v>
      </c>
      <c r="E7" s="51">
        <v>338</v>
      </c>
      <c r="F7" s="51">
        <v>38</v>
      </c>
      <c r="G7" s="51"/>
      <c r="H7" s="51">
        <v>536</v>
      </c>
    </row>
    <row r="8" spans="1:8" x14ac:dyDescent="0.25">
      <c r="A8" s="146">
        <v>44171</v>
      </c>
      <c r="B8" s="50" t="s">
        <v>65</v>
      </c>
      <c r="C8" s="51">
        <v>23</v>
      </c>
      <c r="D8" s="51">
        <v>42</v>
      </c>
      <c r="E8" s="51">
        <v>79</v>
      </c>
      <c r="F8" s="51">
        <v>26</v>
      </c>
      <c r="G8" s="51"/>
      <c r="H8" s="51">
        <v>170</v>
      </c>
    </row>
    <row r="9" spans="1:8" x14ac:dyDescent="0.25">
      <c r="A9" s="146">
        <v>44172</v>
      </c>
      <c r="B9" s="50" t="s">
        <v>66</v>
      </c>
      <c r="C9" s="51">
        <v>129</v>
      </c>
      <c r="D9" s="51"/>
      <c r="E9" s="51"/>
      <c r="F9" s="51"/>
      <c r="G9" s="51"/>
      <c r="H9" s="51">
        <v>129</v>
      </c>
    </row>
    <row r="10" spans="1:8" x14ac:dyDescent="0.25">
      <c r="A10" s="146">
        <v>44173</v>
      </c>
      <c r="B10" s="50" t="s">
        <v>83</v>
      </c>
      <c r="C10" s="51">
        <v>81</v>
      </c>
      <c r="D10" s="51">
        <v>78</v>
      </c>
      <c r="E10" s="51">
        <v>529</v>
      </c>
      <c r="F10" s="51">
        <v>51</v>
      </c>
      <c r="G10" s="51"/>
      <c r="H10" s="51">
        <v>739</v>
      </c>
    </row>
    <row r="11" spans="1:8" x14ac:dyDescent="0.25">
      <c r="A11" s="146">
        <v>44174</v>
      </c>
      <c r="B11" s="50" t="s">
        <v>84</v>
      </c>
      <c r="C11" s="51">
        <v>17</v>
      </c>
      <c r="D11" s="51">
        <v>24</v>
      </c>
      <c r="E11" s="51">
        <v>39</v>
      </c>
      <c r="F11" s="51">
        <v>19</v>
      </c>
      <c r="G11" s="51"/>
      <c r="H11" s="51">
        <v>99</v>
      </c>
    </row>
    <row r="12" spans="1:8" x14ac:dyDescent="0.25">
      <c r="A12" s="146">
        <v>44175</v>
      </c>
      <c r="B12" s="50" t="s">
        <v>9</v>
      </c>
      <c r="C12" s="51">
        <v>65</v>
      </c>
      <c r="D12" s="51">
        <v>30</v>
      </c>
      <c r="E12" s="51">
        <v>27</v>
      </c>
      <c r="F12" s="51">
        <v>9</v>
      </c>
      <c r="G12" s="51"/>
      <c r="H12" s="51">
        <v>2</v>
      </c>
    </row>
    <row r="13" spans="1:8" x14ac:dyDescent="0.25">
      <c r="A13" s="146">
        <v>44176</v>
      </c>
      <c r="B13" s="50" t="s">
        <v>89</v>
      </c>
      <c r="C13" s="51"/>
      <c r="D13" s="51"/>
      <c r="E13" s="51">
        <v>2</v>
      </c>
      <c r="F13" s="51"/>
      <c r="G13" s="51"/>
      <c r="H13" s="51"/>
    </row>
    <row r="14" spans="1:8" x14ac:dyDescent="0.25">
      <c r="A14" s="146">
        <v>44176</v>
      </c>
      <c r="B14" s="50" t="s">
        <v>85</v>
      </c>
      <c r="C14" s="51"/>
      <c r="D14" s="51"/>
      <c r="E14" s="51"/>
      <c r="F14" s="51"/>
      <c r="G14" s="51"/>
      <c r="H14" s="51"/>
    </row>
    <row r="15" spans="1:8" x14ac:dyDescent="0.25">
      <c r="A15" s="146">
        <v>44177</v>
      </c>
      <c r="B15" s="50" t="s">
        <v>86</v>
      </c>
      <c r="C15" s="51"/>
      <c r="D15" s="51"/>
      <c r="E15" s="51"/>
      <c r="F15" s="51"/>
      <c r="G15" s="51"/>
      <c r="H15" s="51"/>
    </row>
    <row r="16" spans="1:8" x14ac:dyDescent="0.25">
      <c r="A16" s="146">
        <v>44178</v>
      </c>
      <c r="B16" s="50" t="s">
        <v>87</v>
      </c>
      <c r="C16" s="51"/>
      <c r="D16" s="51"/>
      <c r="E16" s="51"/>
      <c r="F16" s="51"/>
      <c r="G16" s="51"/>
      <c r="H16" s="51"/>
    </row>
    <row r="17" spans="1:8" x14ac:dyDescent="0.25">
      <c r="A17" s="146">
        <v>44177</v>
      </c>
      <c r="B17" s="50" t="s">
        <v>88</v>
      </c>
      <c r="C17" s="51"/>
      <c r="D17" s="51"/>
      <c r="E17" s="51"/>
      <c r="F17" s="51"/>
      <c r="G17" s="51"/>
      <c r="H17" s="51"/>
    </row>
    <row r="18" spans="1:8" x14ac:dyDescent="0.25">
      <c r="A18" s="146">
        <v>44177</v>
      </c>
      <c r="B18" s="50" t="s">
        <v>67</v>
      </c>
      <c r="C18" s="51">
        <v>89</v>
      </c>
      <c r="D18" s="51">
        <v>419</v>
      </c>
      <c r="E18" s="51">
        <v>377</v>
      </c>
      <c r="F18" s="51">
        <v>104</v>
      </c>
      <c r="G18" s="51">
        <v>176</v>
      </c>
      <c r="H18" s="51">
        <v>989</v>
      </c>
    </row>
    <row r="19" spans="1:8" s="160" customFormat="1" x14ac:dyDescent="0.25">
      <c r="A19" s="147">
        <v>44177</v>
      </c>
      <c r="B19" s="148" t="s">
        <v>68</v>
      </c>
      <c r="C19" s="149">
        <v>764</v>
      </c>
      <c r="D19" s="149">
        <v>1348</v>
      </c>
      <c r="E19" s="149">
        <v>2259</v>
      </c>
      <c r="F19" s="149">
        <v>571</v>
      </c>
      <c r="G19" s="149">
        <v>176</v>
      </c>
      <c r="H19" s="149">
        <v>5118</v>
      </c>
    </row>
    <row r="20" spans="1:8" x14ac:dyDescent="0.25">
      <c r="A20" s="146">
        <v>44197</v>
      </c>
      <c r="B20" s="50" t="s">
        <v>82</v>
      </c>
      <c r="C20" s="51">
        <v>221</v>
      </c>
      <c r="D20" s="51">
        <v>400</v>
      </c>
      <c r="E20" s="51">
        <v>389</v>
      </c>
      <c r="F20" s="51">
        <v>39</v>
      </c>
      <c r="G20" s="51"/>
      <c r="H20" s="51">
        <v>1049</v>
      </c>
    </row>
    <row r="21" spans="1:8" x14ac:dyDescent="0.25">
      <c r="A21" s="146">
        <v>44197</v>
      </c>
      <c r="B21" s="50" t="s">
        <v>63</v>
      </c>
      <c r="C21" s="51">
        <v>84</v>
      </c>
      <c r="D21" s="51">
        <v>98</v>
      </c>
      <c r="E21" s="51">
        <v>321</v>
      </c>
      <c r="F21" s="51">
        <v>60</v>
      </c>
      <c r="G21" s="51"/>
      <c r="H21" s="51">
        <v>563</v>
      </c>
    </row>
    <row r="22" spans="1:8" x14ac:dyDescent="0.25">
      <c r="A22" s="146">
        <v>44198</v>
      </c>
      <c r="B22" s="50" t="s">
        <v>62</v>
      </c>
      <c r="C22" s="51">
        <v>2</v>
      </c>
      <c r="D22" s="51">
        <v>2</v>
      </c>
      <c r="E22" s="51"/>
      <c r="F22" s="51"/>
      <c r="G22" s="51"/>
      <c r="H22" s="51">
        <v>4</v>
      </c>
    </row>
    <row r="23" spans="1:8" x14ac:dyDescent="0.25">
      <c r="A23" s="146">
        <v>44199</v>
      </c>
      <c r="B23" s="50" t="s">
        <v>81</v>
      </c>
      <c r="C23" s="51"/>
      <c r="D23" s="51"/>
      <c r="E23" s="51"/>
      <c r="F23" s="51"/>
      <c r="G23" s="51"/>
      <c r="H23" s="51"/>
    </row>
    <row r="24" spans="1:8" x14ac:dyDescent="0.25">
      <c r="A24" s="146">
        <v>44200</v>
      </c>
      <c r="B24" s="50" t="s">
        <v>64</v>
      </c>
      <c r="C24" s="51">
        <v>38</v>
      </c>
      <c r="D24" s="51">
        <v>80</v>
      </c>
      <c r="E24" s="51">
        <v>327</v>
      </c>
      <c r="F24" s="51">
        <v>18</v>
      </c>
      <c r="G24" s="51"/>
      <c r="H24" s="51">
        <v>463</v>
      </c>
    </row>
    <row r="25" spans="1:8" x14ac:dyDescent="0.25">
      <c r="A25" s="146">
        <v>44201</v>
      </c>
      <c r="B25" s="50" t="s">
        <v>65</v>
      </c>
      <c r="C25" s="51">
        <v>17</v>
      </c>
      <c r="D25" s="51">
        <v>35</v>
      </c>
      <c r="E25" s="51">
        <v>76</v>
      </c>
      <c r="F25" s="51">
        <v>23</v>
      </c>
      <c r="G25" s="51"/>
      <c r="H25" s="51">
        <v>151</v>
      </c>
    </row>
    <row r="26" spans="1:8" x14ac:dyDescent="0.25">
      <c r="A26" s="146">
        <v>44200</v>
      </c>
      <c r="B26" s="50" t="s">
        <v>66</v>
      </c>
      <c r="C26" s="51">
        <v>100</v>
      </c>
      <c r="D26" s="51"/>
      <c r="E26" s="51"/>
      <c r="F26" s="51"/>
      <c r="G26" s="51"/>
      <c r="H26" s="51">
        <v>100</v>
      </c>
    </row>
    <row r="27" spans="1:8" x14ac:dyDescent="0.25">
      <c r="A27" s="146">
        <v>44201</v>
      </c>
      <c r="B27" s="50" t="s">
        <v>83</v>
      </c>
      <c r="C27" s="51">
        <v>109</v>
      </c>
      <c r="D27" s="51">
        <v>77</v>
      </c>
      <c r="E27" s="51">
        <v>625</v>
      </c>
      <c r="F27" s="51">
        <v>40</v>
      </c>
      <c r="G27" s="51"/>
      <c r="H27" s="51">
        <v>851</v>
      </c>
    </row>
    <row r="28" spans="1:8" x14ac:dyDescent="0.25">
      <c r="A28" s="146">
        <v>44202</v>
      </c>
      <c r="B28" s="50" t="s">
        <v>84</v>
      </c>
      <c r="C28" s="51">
        <v>28</v>
      </c>
      <c r="D28" s="51">
        <v>31</v>
      </c>
      <c r="E28" s="51">
        <v>20</v>
      </c>
      <c r="F28" s="51">
        <v>6</v>
      </c>
      <c r="G28" s="51"/>
      <c r="H28" s="51">
        <v>85</v>
      </c>
    </row>
    <row r="29" spans="1:8" x14ac:dyDescent="0.25">
      <c r="A29" s="146">
        <v>44203</v>
      </c>
      <c r="B29" s="50" t="s">
        <v>9</v>
      </c>
      <c r="C29" s="51">
        <v>53</v>
      </c>
      <c r="D29" s="51">
        <v>74</v>
      </c>
      <c r="E29" s="51">
        <v>98</v>
      </c>
      <c r="F29" s="51">
        <v>9</v>
      </c>
      <c r="G29" s="51"/>
      <c r="H29" s="51">
        <v>234</v>
      </c>
    </row>
    <row r="30" spans="1:8" x14ac:dyDescent="0.25">
      <c r="A30" s="146">
        <v>44204</v>
      </c>
      <c r="B30" s="50" t="s">
        <v>89</v>
      </c>
      <c r="C30" s="51"/>
      <c r="D30" s="51"/>
      <c r="E30" s="51"/>
      <c r="F30" s="51"/>
      <c r="G30" s="51"/>
      <c r="H30" s="51"/>
    </row>
    <row r="31" spans="1:8" x14ac:dyDescent="0.25">
      <c r="A31" s="146">
        <v>44204</v>
      </c>
      <c r="B31" s="50" t="s">
        <v>85</v>
      </c>
      <c r="C31" s="51"/>
      <c r="D31" s="51"/>
      <c r="E31" s="51"/>
      <c r="F31" s="51"/>
      <c r="G31" s="51"/>
      <c r="H31" s="51"/>
    </row>
    <row r="32" spans="1:8" x14ac:dyDescent="0.25">
      <c r="A32" s="146">
        <v>44205</v>
      </c>
      <c r="B32" s="50" t="s">
        <v>86</v>
      </c>
      <c r="C32" s="51"/>
      <c r="D32" s="51"/>
      <c r="E32" s="51"/>
      <c r="F32" s="51"/>
      <c r="G32" s="51"/>
      <c r="H32" s="51"/>
    </row>
    <row r="33" spans="1:8" x14ac:dyDescent="0.25">
      <c r="A33" s="146">
        <v>44206</v>
      </c>
      <c r="B33" s="50" t="s">
        <v>87</v>
      </c>
      <c r="C33" s="51"/>
      <c r="D33" s="51"/>
      <c r="E33" s="51"/>
      <c r="F33" s="51"/>
      <c r="G33" s="51"/>
      <c r="H33" s="51"/>
    </row>
    <row r="34" spans="1:8" x14ac:dyDescent="0.25">
      <c r="A34" s="146">
        <v>44207</v>
      </c>
      <c r="B34" s="50" t="s">
        <v>88</v>
      </c>
      <c r="C34" s="51"/>
      <c r="D34" s="51"/>
      <c r="E34" s="51"/>
      <c r="F34" s="51"/>
      <c r="G34" s="51"/>
      <c r="H34" s="51"/>
    </row>
    <row r="35" spans="1:8" x14ac:dyDescent="0.25">
      <c r="A35" s="146">
        <v>44207</v>
      </c>
      <c r="B35" s="50" t="s">
        <v>67</v>
      </c>
      <c r="C35" s="51">
        <v>3</v>
      </c>
      <c r="D35" s="51">
        <v>622</v>
      </c>
      <c r="E35" s="51">
        <v>107</v>
      </c>
      <c r="F35" s="51">
        <v>129</v>
      </c>
      <c r="G35" s="51">
        <v>135</v>
      </c>
      <c r="H35" s="51">
        <v>996</v>
      </c>
    </row>
    <row r="36" spans="1:8" s="160" customFormat="1" x14ac:dyDescent="0.25">
      <c r="A36" s="150">
        <v>44207</v>
      </c>
      <c r="B36" s="148" t="s">
        <v>68</v>
      </c>
      <c r="C36" s="149">
        <v>655</v>
      </c>
      <c r="D36" s="149">
        <v>1419</v>
      </c>
      <c r="E36" s="149">
        <v>1966</v>
      </c>
      <c r="F36" s="149">
        <v>324</v>
      </c>
      <c r="G36" s="149">
        <v>135</v>
      </c>
      <c r="H36" s="149">
        <v>4499</v>
      </c>
    </row>
    <row r="37" spans="1:8" x14ac:dyDescent="0.25">
      <c r="A37" s="146">
        <v>44228</v>
      </c>
      <c r="B37" s="50" t="s">
        <v>82</v>
      </c>
      <c r="C37" s="51">
        <v>267</v>
      </c>
      <c r="D37" s="51">
        <v>337</v>
      </c>
      <c r="E37" s="51">
        <v>396</v>
      </c>
      <c r="F37" s="51">
        <v>99</v>
      </c>
      <c r="G37" s="51"/>
      <c r="H37" s="51">
        <f>+SUM(Table310[[#This Row],[Presencial]:[Redes Sociales]])</f>
        <v>1099</v>
      </c>
    </row>
    <row r="38" spans="1:8" x14ac:dyDescent="0.25">
      <c r="A38" s="146">
        <v>44229</v>
      </c>
      <c r="B38" s="50" t="s">
        <v>63</v>
      </c>
      <c r="C38" s="51">
        <v>122</v>
      </c>
      <c r="D38" s="51">
        <v>136</v>
      </c>
      <c r="E38" s="51">
        <v>500</v>
      </c>
      <c r="F38" s="51">
        <v>164</v>
      </c>
      <c r="G38" s="51"/>
      <c r="H38" s="51">
        <f>+SUM(Table310[[#This Row],[Presencial]:[Redes Sociales]])</f>
        <v>922</v>
      </c>
    </row>
    <row r="39" spans="1:8" x14ac:dyDescent="0.25">
      <c r="A39" s="146">
        <v>44230</v>
      </c>
      <c r="B39" s="50" t="s">
        <v>62</v>
      </c>
      <c r="C39" s="51"/>
      <c r="D39" s="51"/>
      <c r="E39" s="51"/>
      <c r="F39" s="51"/>
      <c r="G39" s="51"/>
      <c r="H39" s="51">
        <f>+SUM(Table310[[#This Row],[Presencial]:[Redes Sociales]])</f>
        <v>0</v>
      </c>
    </row>
    <row r="40" spans="1:8" x14ac:dyDescent="0.25">
      <c r="A40" s="146">
        <v>44231</v>
      </c>
      <c r="B40" s="50" t="s">
        <v>81</v>
      </c>
      <c r="C40" s="51">
        <v>1</v>
      </c>
      <c r="D40" s="51"/>
      <c r="E40" s="51"/>
      <c r="F40" s="51"/>
      <c r="G40" s="51"/>
      <c r="H40" s="51">
        <f>+SUM(Table310[[#This Row],[Presencial]:[Redes Sociales]])</f>
        <v>1</v>
      </c>
    </row>
    <row r="41" spans="1:8" x14ac:dyDescent="0.25">
      <c r="A41" s="146">
        <v>44232</v>
      </c>
      <c r="B41" s="50" t="s">
        <v>64</v>
      </c>
      <c r="C41" s="51">
        <v>44</v>
      </c>
      <c r="D41" s="51">
        <v>114</v>
      </c>
      <c r="E41" s="51">
        <v>405</v>
      </c>
      <c r="F41" s="51">
        <v>67</v>
      </c>
      <c r="G41" s="51"/>
      <c r="H41" s="51">
        <f>+SUM(Table310[[#This Row],[Presencial]:[Redes Sociales]])</f>
        <v>630</v>
      </c>
    </row>
    <row r="42" spans="1:8" x14ac:dyDescent="0.25">
      <c r="A42" s="146">
        <v>44233</v>
      </c>
      <c r="B42" s="50" t="s">
        <v>65</v>
      </c>
      <c r="C42" s="51">
        <v>21</v>
      </c>
      <c r="D42" s="51">
        <v>50</v>
      </c>
      <c r="E42" s="51">
        <v>115</v>
      </c>
      <c r="F42" s="51">
        <v>35</v>
      </c>
      <c r="G42" s="51"/>
      <c r="H42" s="51">
        <f>+SUM(Table310[[#This Row],[Presencial]:[Redes Sociales]])</f>
        <v>221</v>
      </c>
    </row>
    <row r="43" spans="1:8" x14ac:dyDescent="0.25">
      <c r="A43" s="146">
        <v>44231</v>
      </c>
      <c r="B43" s="50" t="s">
        <v>66</v>
      </c>
      <c r="C43" s="51">
        <v>167</v>
      </c>
      <c r="D43" s="51"/>
      <c r="E43" s="51"/>
      <c r="F43" s="51"/>
      <c r="G43" s="51"/>
      <c r="H43" s="51">
        <f>+SUM(Table310[[#This Row],[Presencial]:[Redes Sociales]])</f>
        <v>167</v>
      </c>
    </row>
    <row r="44" spans="1:8" x14ac:dyDescent="0.25">
      <c r="A44" s="146">
        <v>44232</v>
      </c>
      <c r="B44" s="50" t="s">
        <v>83</v>
      </c>
      <c r="C44" s="51">
        <v>149</v>
      </c>
      <c r="D44" s="51">
        <v>184</v>
      </c>
      <c r="E44" s="51">
        <v>922</v>
      </c>
      <c r="F44" s="51">
        <v>107</v>
      </c>
      <c r="G44" s="51"/>
      <c r="H44" s="51">
        <f>+SUM(Table310[[#This Row],[Presencial]:[Redes Sociales]])</f>
        <v>1362</v>
      </c>
    </row>
    <row r="45" spans="1:8" x14ac:dyDescent="0.25">
      <c r="A45" s="146">
        <v>44233</v>
      </c>
      <c r="B45" s="50" t="s">
        <v>84</v>
      </c>
      <c r="C45" s="51">
        <v>22</v>
      </c>
      <c r="D45" s="51">
        <v>82</v>
      </c>
      <c r="E45" s="51">
        <v>77</v>
      </c>
      <c r="F45" s="51">
        <v>10</v>
      </c>
      <c r="G45" s="51"/>
      <c r="H45" s="51">
        <f>+SUM(Table310[[#This Row],[Presencial]:[Redes Sociales]])</f>
        <v>191</v>
      </c>
    </row>
    <row r="46" spans="1:8" x14ac:dyDescent="0.25">
      <c r="A46" s="146">
        <v>44234</v>
      </c>
      <c r="B46" s="50" t="s">
        <v>9</v>
      </c>
      <c r="C46" s="51">
        <v>75</v>
      </c>
      <c r="D46" s="51">
        <v>105</v>
      </c>
      <c r="E46" s="51">
        <v>121</v>
      </c>
      <c r="F46" s="51">
        <v>27</v>
      </c>
      <c r="G46" s="51"/>
      <c r="H46" s="51">
        <f>+SUM(Table310[[#This Row],[Presencial]:[Redes Sociales]])</f>
        <v>328</v>
      </c>
    </row>
    <row r="47" spans="1:8" x14ac:dyDescent="0.25">
      <c r="A47" s="146">
        <v>44235</v>
      </c>
      <c r="B47" s="50" t="s">
        <v>89</v>
      </c>
      <c r="C47" s="51"/>
      <c r="D47" s="51"/>
      <c r="E47" s="51"/>
      <c r="F47" s="51"/>
      <c r="G47" s="51"/>
      <c r="H47" s="51">
        <f>+SUM(Table310[[#This Row],[Presencial]:[Redes Sociales]])</f>
        <v>0</v>
      </c>
    </row>
    <row r="48" spans="1:8" x14ac:dyDescent="0.25">
      <c r="A48" s="146">
        <v>44235</v>
      </c>
      <c r="B48" s="50" t="s">
        <v>85</v>
      </c>
      <c r="C48" s="51"/>
      <c r="D48" s="51"/>
      <c r="E48" s="51"/>
      <c r="F48" s="51"/>
      <c r="G48" s="51"/>
      <c r="H48" s="51">
        <f>+SUM(Table310[[#This Row],[Presencial]:[Redes Sociales]])</f>
        <v>0</v>
      </c>
    </row>
    <row r="49" spans="1:8" x14ac:dyDescent="0.25">
      <c r="A49" s="146">
        <v>44236</v>
      </c>
      <c r="B49" s="50" t="s">
        <v>86</v>
      </c>
      <c r="C49" s="51"/>
      <c r="D49" s="51"/>
      <c r="E49" s="51"/>
      <c r="F49" s="51"/>
      <c r="G49" s="51"/>
      <c r="H49" s="51">
        <f>+SUM(Table310[[#This Row],[Presencial]:[Redes Sociales]])</f>
        <v>0</v>
      </c>
    </row>
    <row r="50" spans="1:8" x14ac:dyDescent="0.25">
      <c r="A50" s="146">
        <v>44237</v>
      </c>
      <c r="B50" s="50" t="s">
        <v>87</v>
      </c>
      <c r="C50" s="51"/>
      <c r="D50" s="51"/>
      <c r="E50" s="51"/>
      <c r="F50" s="51"/>
      <c r="G50" s="51"/>
      <c r="H50" s="51">
        <f>+SUM(Table310[[#This Row],[Presencial]:[Redes Sociales]])</f>
        <v>0</v>
      </c>
    </row>
    <row r="51" spans="1:8" x14ac:dyDescent="0.25">
      <c r="A51" s="146">
        <v>44238</v>
      </c>
      <c r="B51" s="50" t="s">
        <v>88</v>
      </c>
      <c r="C51" s="51"/>
      <c r="D51" s="51"/>
      <c r="E51" s="51"/>
      <c r="F51" s="51"/>
      <c r="G51" s="51"/>
      <c r="H51" s="51">
        <f>+SUM(Table310[[#This Row],[Presencial]:[Redes Sociales]])</f>
        <v>0</v>
      </c>
    </row>
    <row r="52" spans="1:8" x14ac:dyDescent="0.25">
      <c r="A52" s="146">
        <v>44238</v>
      </c>
      <c r="B52" s="50" t="s">
        <v>67</v>
      </c>
      <c r="C52" s="51">
        <v>20</v>
      </c>
      <c r="D52" s="51">
        <v>881</v>
      </c>
      <c r="E52" s="51">
        <v>104</v>
      </c>
      <c r="F52" s="51">
        <v>100</v>
      </c>
      <c r="G52" s="51">
        <v>111</v>
      </c>
      <c r="H52" s="51">
        <f>+SUM(Table310[[#This Row],[Presencial]:[Redes Sociales]])</f>
        <v>1216</v>
      </c>
    </row>
    <row r="53" spans="1:8" s="160" customFormat="1" x14ac:dyDescent="0.25">
      <c r="A53" s="150">
        <v>44238</v>
      </c>
      <c r="B53" s="151" t="s">
        <v>68</v>
      </c>
      <c r="C53" s="149">
        <v>888</v>
      </c>
      <c r="D53" s="149">
        <v>1889</v>
      </c>
      <c r="E53" s="149">
        <v>2640</v>
      </c>
      <c r="F53" s="149">
        <v>609</v>
      </c>
      <c r="G53" s="149">
        <v>111</v>
      </c>
      <c r="H53" s="149">
        <v>6137</v>
      </c>
    </row>
    <row r="54" spans="1:8" x14ac:dyDescent="0.25">
      <c r="A54" s="146">
        <v>44256</v>
      </c>
      <c r="B54" s="50" t="s">
        <v>82</v>
      </c>
      <c r="C54" s="51">
        <v>319</v>
      </c>
      <c r="D54" s="51">
        <v>391</v>
      </c>
      <c r="E54" s="51">
        <v>692</v>
      </c>
      <c r="F54" s="51">
        <v>44</v>
      </c>
      <c r="G54" s="51">
        <v>12</v>
      </c>
      <c r="H54" s="51">
        <f>+SUM(Table310[[#This Row],[Presencial]:[Redes Sociales]])</f>
        <v>1458</v>
      </c>
    </row>
    <row r="55" spans="1:8" x14ac:dyDescent="0.25">
      <c r="A55" s="146">
        <v>44257</v>
      </c>
      <c r="B55" s="50" t="s">
        <v>63</v>
      </c>
      <c r="C55" s="51">
        <v>134</v>
      </c>
      <c r="D55" s="51">
        <v>152</v>
      </c>
      <c r="E55" s="51">
        <v>649</v>
      </c>
      <c r="F55" s="51">
        <v>88</v>
      </c>
      <c r="G55" s="51">
        <v>37</v>
      </c>
      <c r="H55" s="51">
        <f>+SUM(Table310[[#This Row],[Presencial]:[Redes Sociales]])</f>
        <v>1060</v>
      </c>
    </row>
    <row r="56" spans="1:8" x14ac:dyDescent="0.25">
      <c r="A56" s="146">
        <v>44258</v>
      </c>
      <c r="B56" s="50" t="s">
        <v>62</v>
      </c>
      <c r="C56" s="51"/>
      <c r="D56" s="51">
        <v>10</v>
      </c>
      <c r="E56" s="51">
        <v>4</v>
      </c>
      <c r="F56" s="51"/>
      <c r="G56" s="51"/>
      <c r="H56" s="51">
        <f>+SUM(Table310[[#This Row],[Presencial]:[Redes Sociales]])</f>
        <v>14</v>
      </c>
    </row>
    <row r="57" spans="1:8" x14ac:dyDescent="0.25">
      <c r="A57" s="146">
        <v>44259</v>
      </c>
      <c r="B57" s="50" t="s">
        <v>81</v>
      </c>
      <c r="C57" s="51">
        <v>2</v>
      </c>
      <c r="D57" s="51"/>
      <c r="E57" s="51"/>
      <c r="F57" s="51"/>
      <c r="G57" s="51"/>
      <c r="H57" s="51">
        <f>+SUM(Table310[[#This Row],[Presencial]:[Redes Sociales]])</f>
        <v>2</v>
      </c>
    </row>
    <row r="58" spans="1:8" x14ac:dyDescent="0.25">
      <c r="A58" s="146">
        <v>44260</v>
      </c>
      <c r="B58" s="50" t="s">
        <v>64</v>
      </c>
      <c r="C58" s="51">
        <v>22</v>
      </c>
      <c r="D58" s="51">
        <v>137</v>
      </c>
      <c r="E58" s="51">
        <v>519</v>
      </c>
      <c r="F58" s="51">
        <v>22</v>
      </c>
      <c r="G58" s="51">
        <v>2</v>
      </c>
      <c r="H58" s="51">
        <f>+SUM(Table310[[#This Row],[Presencial]:[Redes Sociales]])</f>
        <v>702</v>
      </c>
    </row>
    <row r="59" spans="1:8" x14ac:dyDescent="0.25">
      <c r="A59" s="146">
        <v>44261</v>
      </c>
      <c r="B59" s="50" t="s">
        <v>65</v>
      </c>
      <c r="C59" s="51">
        <v>19</v>
      </c>
      <c r="D59" s="51">
        <v>52</v>
      </c>
      <c r="E59" s="51">
        <v>156</v>
      </c>
      <c r="F59" s="51">
        <v>17</v>
      </c>
      <c r="G59" s="51">
        <v>50</v>
      </c>
      <c r="H59" s="51">
        <f>+SUM(Table310[[#This Row],[Presencial]:[Redes Sociales]])</f>
        <v>294</v>
      </c>
    </row>
    <row r="60" spans="1:8" x14ac:dyDescent="0.25">
      <c r="A60" s="146">
        <v>44262</v>
      </c>
      <c r="B60" s="50" t="s">
        <v>66</v>
      </c>
      <c r="C60" s="51">
        <v>387</v>
      </c>
      <c r="D60" s="51"/>
      <c r="E60" s="51"/>
      <c r="F60" s="51"/>
      <c r="G60" s="51"/>
      <c r="H60" s="51">
        <f>+SUM(Table310[[#This Row],[Presencial]:[Redes Sociales]])</f>
        <v>387</v>
      </c>
    </row>
    <row r="61" spans="1:8" x14ac:dyDescent="0.25">
      <c r="A61" s="146">
        <v>44263</v>
      </c>
      <c r="B61" s="50" t="s">
        <v>83</v>
      </c>
      <c r="C61" s="51">
        <v>126</v>
      </c>
      <c r="D61" s="51">
        <v>322</v>
      </c>
      <c r="E61" s="51">
        <v>1270</v>
      </c>
      <c r="F61" s="51">
        <v>81</v>
      </c>
      <c r="G61" s="51">
        <v>4</v>
      </c>
      <c r="H61" s="51">
        <f>+SUM(Table310[[#This Row],[Presencial]:[Redes Sociales]])</f>
        <v>1803</v>
      </c>
    </row>
    <row r="62" spans="1:8" x14ac:dyDescent="0.25">
      <c r="A62" s="146">
        <v>44264</v>
      </c>
      <c r="B62" s="50" t="s">
        <v>84</v>
      </c>
      <c r="C62" s="51">
        <v>36</v>
      </c>
      <c r="D62" s="51">
        <v>68</v>
      </c>
      <c r="E62" s="51">
        <v>50</v>
      </c>
      <c r="F62" s="51">
        <v>6</v>
      </c>
      <c r="G62" s="51">
        <v>1</v>
      </c>
      <c r="H62" s="51">
        <f>+SUM(Table310[[#This Row],[Presencial]:[Redes Sociales]])</f>
        <v>161</v>
      </c>
    </row>
    <row r="63" spans="1:8" x14ac:dyDescent="0.25">
      <c r="A63" s="146">
        <v>44263</v>
      </c>
      <c r="B63" s="50" t="s">
        <v>9</v>
      </c>
      <c r="C63" s="51">
        <v>79</v>
      </c>
      <c r="D63" s="51">
        <v>96</v>
      </c>
      <c r="E63" s="51">
        <v>170</v>
      </c>
      <c r="F63" s="51">
        <v>17</v>
      </c>
      <c r="G63" s="51">
        <v>1</v>
      </c>
      <c r="H63" s="51">
        <f>+SUM(Table310[[#This Row],[Presencial]:[Redes Sociales]])</f>
        <v>363</v>
      </c>
    </row>
    <row r="64" spans="1:8" x14ac:dyDescent="0.25">
      <c r="A64" s="146">
        <v>44264</v>
      </c>
      <c r="B64" s="50" t="s">
        <v>89</v>
      </c>
      <c r="C64" s="51"/>
      <c r="D64" s="51"/>
      <c r="E64" s="51">
        <v>89</v>
      </c>
      <c r="F64" s="51"/>
      <c r="G64" s="51"/>
      <c r="H64" s="51">
        <f>+SUM(Table310[[#This Row],[Presencial]:[Redes Sociales]])</f>
        <v>89</v>
      </c>
    </row>
    <row r="65" spans="1:8" x14ac:dyDescent="0.25">
      <c r="A65" s="146">
        <v>44264</v>
      </c>
      <c r="B65" s="50" t="s">
        <v>85</v>
      </c>
      <c r="C65" s="51"/>
      <c r="D65" s="51">
        <v>2</v>
      </c>
      <c r="E65" s="51">
        <v>16</v>
      </c>
      <c r="F65" s="51"/>
      <c r="G65" s="51"/>
      <c r="H65" s="51">
        <f>+SUM(Table310[[#This Row],[Presencial]:[Redes Sociales]])</f>
        <v>18</v>
      </c>
    </row>
    <row r="66" spans="1:8" x14ac:dyDescent="0.25">
      <c r="A66" s="146">
        <v>44265</v>
      </c>
      <c r="B66" s="50" t="s">
        <v>86</v>
      </c>
      <c r="C66" s="51"/>
      <c r="D66" s="51"/>
      <c r="E66" s="51"/>
      <c r="F66" s="51"/>
      <c r="G66" s="51"/>
      <c r="H66" s="51">
        <f>+SUM(Table310[[#This Row],[Presencial]:[Redes Sociales]])</f>
        <v>0</v>
      </c>
    </row>
    <row r="67" spans="1:8" x14ac:dyDescent="0.25">
      <c r="A67" s="146">
        <v>44266</v>
      </c>
      <c r="B67" s="50" t="s">
        <v>87</v>
      </c>
      <c r="C67" s="51"/>
      <c r="D67" s="51"/>
      <c r="E67" s="51"/>
      <c r="F67" s="51"/>
      <c r="G67" s="51"/>
      <c r="H67" s="51">
        <f>+SUM(Table310[[#This Row],[Presencial]:[Redes Sociales]])</f>
        <v>0</v>
      </c>
    </row>
    <row r="68" spans="1:8" x14ac:dyDescent="0.25">
      <c r="A68" s="146">
        <v>44267</v>
      </c>
      <c r="B68" s="50" t="s">
        <v>88</v>
      </c>
      <c r="C68" s="51">
        <v>1</v>
      </c>
      <c r="D68" s="51"/>
      <c r="E68" s="51"/>
      <c r="F68" s="51"/>
      <c r="G68" s="51"/>
      <c r="H68" s="51">
        <f>+SUM(Table310[[#This Row],[Presencial]:[Redes Sociales]])</f>
        <v>1</v>
      </c>
    </row>
    <row r="69" spans="1:8" x14ac:dyDescent="0.25">
      <c r="A69" s="146">
        <v>44267</v>
      </c>
      <c r="B69" s="50" t="s">
        <v>67</v>
      </c>
      <c r="C69" s="51">
        <v>32</v>
      </c>
      <c r="D69" s="51">
        <v>677</v>
      </c>
      <c r="E69" s="51">
        <v>178</v>
      </c>
      <c r="F69" s="51">
        <v>58</v>
      </c>
      <c r="G69" s="51">
        <v>128</v>
      </c>
      <c r="H69" s="51">
        <f>+SUM(Table310[[#This Row],[Presencial]:[Redes Sociales]])</f>
        <v>1073</v>
      </c>
    </row>
    <row r="70" spans="1:8" s="160" customFormat="1" x14ac:dyDescent="0.25">
      <c r="A70" s="152">
        <v>44267</v>
      </c>
      <c r="B70" s="148" t="s">
        <v>68</v>
      </c>
      <c r="C70" s="149">
        <v>1157</v>
      </c>
      <c r="D70" s="149">
        <v>1907</v>
      </c>
      <c r="E70" s="149">
        <v>3793</v>
      </c>
      <c r="F70" s="149">
        <v>333</v>
      </c>
      <c r="G70" s="149">
        <v>235</v>
      </c>
      <c r="H70" s="149">
        <f>+SUM(Table310[[#This Row],[Presencial]:[Redes Sociales]])</f>
        <v>7425</v>
      </c>
    </row>
    <row r="71" spans="1:8" s="160" customFormat="1" x14ac:dyDescent="0.25">
      <c r="A71" s="153"/>
      <c r="B71" s="154" t="s">
        <v>113</v>
      </c>
      <c r="C71" s="155">
        <f t="shared" ref="C71:H71" si="0">+C70+C53+C36</f>
        <v>2700</v>
      </c>
      <c r="D71" s="155">
        <f t="shared" si="0"/>
        <v>5215</v>
      </c>
      <c r="E71" s="155">
        <f t="shared" si="0"/>
        <v>8399</v>
      </c>
      <c r="F71" s="155">
        <f t="shared" si="0"/>
        <v>1266</v>
      </c>
      <c r="G71" s="155">
        <f t="shared" si="0"/>
        <v>481</v>
      </c>
      <c r="H71" s="155">
        <f t="shared" si="0"/>
        <v>18061</v>
      </c>
    </row>
    <row r="72" spans="1:8" x14ac:dyDescent="0.25">
      <c r="A72" s="146">
        <v>44287</v>
      </c>
      <c r="B72" s="50" t="s">
        <v>82</v>
      </c>
      <c r="C72" s="52">
        <v>262</v>
      </c>
      <c r="D72" s="52">
        <v>295</v>
      </c>
      <c r="E72" s="52">
        <v>465</v>
      </c>
      <c r="F72" s="52">
        <v>16</v>
      </c>
      <c r="G72" s="52">
        <v>26</v>
      </c>
      <c r="H72" s="52">
        <f>+SUM(Table310[[#This Row],[Presencial]:[Redes Sociales]])</f>
        <v>1064</v>
      </c>
    </row>
    <row r="73" spans="1:8" x14ac:dyDescent="0.25">
      <c r="A73" s="146">
        <v>44288</v>
      </c>
      <c r="B73" s="50" t="s">
        <v>63</v>
      </c>
      <c r="C73" s="51">
        <v>163</v>
      </c>
      <c r="D73" s="51">
        <v>70</v>
      </c>
      <c r="E73" s="51">
        <v>507</v>
      </c>
      <c r="F73" s="51">
        <v>34</v>
      </c>
      <c r="G73" s="51">
        <v>66</v>
      </c>
      <c r="H73" s="52">
        <f>+SUM(Table310[[#This Row],[Presencial]:[Redes Sociales]])</f>
        <v>840</v>
      </c>
    </row>
    <row r="74" spans="1:8" x14ac:dyDescent="0.25">
      <c r="A74" s="146">
        <v>44291</v>
      </c>
      <c r="B74" s="50" t="s">
        <v>62</v>
      </c>
      <c r="C74" s="51">
        <v>6</v>
      </c>
      <c r="D74" s="51">
        <v>4</v>
      </c>
      <c r="E74" s="51">
        <v>10</v>
      </c>
      <c r="F74" s="51"/>
      <c r="G74" s="51"/>
      <c r="H74" s="52">
        <f>+SUM(Table310[[#This Row],[Presencial]:[Redes Sociales]])</f>
        <v>20</v>
      </c>
    </row>
    <row r="75" spans="1:8" x14ac:dyDescent="0.25">
      <c r="A75" s="48">
        <v>44293</v>
      </c>
      <c r="B75" s="50" t="s">
        <v>81</v>
      </c>
      <c r="C75" s="51">
        <v>1</v>
      </c>
      <c r="D75" s="51"/>
      <c r="E75" s="51"/>
      <c r="F75" s="51"/>
      <c r="G75" s="51"/>
      <c r="H75" s="52">
        <f>+SUM(Table310[[#This Row],[Presencial]:[Redes Sociales]])</f>
        <v>1</v>
      </c>
    </row>
    <row r="76" spans="1:8" x14ac:dyDescent="0.25">
      <c r="A76" s="146">
        <v>44293</v>
      </c>
      <c r="B76" s="50" t="s">
        <v>64</v>
      </c>
      <c r="C76" s="51">
        <v>20</v>
      </c>
      <c r="D76" s="51">
        <v>228</v>
      </c>
      <c r="E76" s="51">
        <v>453</v>
      </c>
      <c r="F76" s="51">
        <v>10</v>
      </c>
      <c r="G76" s="51"/>
      <c r="H76" s="52">
        <f>+SUM(Table310[[#This Row],[Presencial]:[Redes Sociales]])</f>
        <v>711</v>
      </c>
    </row>
    <row r="77" spans="1:8" x14ac:dyDescent="0.25">
      <c r="A77" s="146">
        <v>44294</v>
      </c>
      <c r="B77" s="50" t="s">
        <v>65</v>
      </c>
      <c r="C77" s="51">
        <v>7</v>
      </c>
      <c r="D77" s="51"/>
      <c r="E77" s="51">
        <v>90</v>
      </c>
      <c r="F77" s="51">
        <v>3</v>
      </c>
      <c r="G77" s="51">
        <v>2</v>
      </c>
      <c r="H77" s="52">
        <f>+SUM(Table310[[#This Row],[Presencial]:[Redes Sociales]])</f>
        <v>102</v>
      </c>
    </row>
    <row r="78" spans="1:8" x14ac:dyDescent="0.25">
      <c r="A78" s="146">
        <v>44295</v>
      </c>
      <c r="B78" s="50" t="s">
        <v>66</v>
      </c>
      <c r="C78" s="51">
        <v>359</v>
      </c>
      <c r="D78" s="51"/>
      <c r="E78" s="51"/>
      <c r="F78" s="51"/>
      <c r="G78" s="51">
        <v>54</v>
      </c>
      <c r="H78" s="52">
        <f>+SUM(Table310[[#This Row],[Presencial]:[Redes Sociales]])</f>
        <v>413</v>
      </c>
    </row>
    <row r="79" spans="1:8" x14ac:dyDescent="0.25">
      <c r="A79" s="146">
        <v>44296</v>
      </c>
      <c r="B79" s="50" t="s">
        <v>83</v>
      </c>
      <c r="C79" s="51">
        <v>88</v>
      </c>
      <c r="D79" s="51">
        <v>242</v>
      </c>
      <c r="E79" s="51">
        <v>887</v>
      </c>
      <c r="F79" s="51">
        <v>46</v>
      </c>
      <c r="G79" s="51">
        <v>9</v>
      </c>
      <c r="H79" s="52">
        <f>+SUM(Table310[[#This Row],[Presencial]:[Redes Sociales]])</f>
        <v>1272</v>
      </c>
    </row>
    <row r="80" spans="1:8" x14ac:dyDescent="0.25">
      <c r="A80" s="146">
        <v>44297</v>
      </c>
      <c r="B80" s="50" t="s">
        <v>84</v>
      </c>
      <c r="C80" s="51">
        <v>27</v>
      </c>
      <c r="D80" s="51">
        <v>58</v>
      </c>
      <c r="E80" s="51">
        <v>29</v>
      </c>
      <c r="F80" s="51">
        <v>1</v>
      </c>
      <c r="G80" s="51"/>
      <c r="H80" s="52">
        <f>+SUM(Table310[[#This Row],[Presencial]:[Redes Sociales]])</f>
        <v>115</v>
      </c>
    </row>
    <row r="81" spans="1:8" x14ac:dyDescent="0.25">
      <c r="A81" s="146">
        <v>44298</v>
      </c>
      <c r="B81" s="50" t="s">
        <v>9</v>
      </c>
      <c r="C81" s="51">
        <v>73</v>
      </c>
      <c r="D81" s="51">
        <v>108</v>
      </c>
      <c r="E81" s="51">
        <v>150</v>
      </c>
      <c r="F81" s="51">
        <v>7</v>
      </c>
      <c r="G81" s="51"/>
      <c r="H81" s="52">
        <f>+SUM(Table310[[#This Row],[Presencial]:[Redes Sociales]])</f>
        <v>338</v>
      </c>
    </row>
    <row r="82" spans="1:8" x14ac:dyDescent="0.25">
      <c r="A82" s="146">
        <v>44299</v>
      </c>
      <c r="B82" s="50" t="s">
        <v>89</v>
      </c>
      <c r="C82" s="51"/>
      <c r="D82" s="51">
        <v>2</v>
      </c>
      <c r="E82" s="51">
        <v>256</v>
      </c>
      <c r="F82" s="51"/>
      <c r="G82" s="51"/>
      <c r="H82" s="52">
        <f>+SUM(Table310[[#This Row],[Presencial]:[Redes Sociales]])</f>
        <v>258</v>
      </c>
    </row>
    <row r="83" spans="1:8" x14ac:dyDescent="0.25">
      <c r="A83" s="146">
        <v>44299</v>
      </c>
      <c r="B83" s="50" t="s">
        <v>85</v>
      </c>
      <c r="C83" s="51"/>
      <c r="D83" s="51">
        <v>1</v>
      </c>
      <c r="E83" s="51">
        <v>38</v>
      </c>
      <c r="F83" s="51"/>
      <c r="G83" s="51"/>
      <c r="H83" s="52">
        <f>+SUM(Table310[[#This Row],[Presencial]:[Redes Sociales]])</f>
        <v>39</v>
      </c>
    </row>
    <row r="84" spans="1:8" x14ac:dyDescent="0.25">
      <c r="A84" s="146">
        <v>44300</v>
      </c>
      <c r="B84" s="50" t="s">
        <v>86</v>
      </c>
      <c r="C84" s="51"/>
      <c r="D84" s="51"/>
      <c r="E84" s="51"/>
      <c r="F84" s="51"/>
      <c r="G84" s="51"/>
      <c r="H84" s="52">
        <f>+SUM(Table310[[#This Row],[Presencial]:[Redes Sociales]])</f>
        <v>0</v>
      </c>
    </row>
    <row r="85" spans="1:8" x14ac:dyDescent="0.25">
      <c r="A85" s="146">
        <v>44301</v>
      </c>
      <c r="B85" s="50" t="s">
        <v>87</v>
      </c>
      <c r="C85" s="51"/>
      <c r="D85" s="51"/>
      <c r="E85" s="51"/>
      <c r="F85" s="51"/>
      <c r="G85" s="51"/>
      <c r="H85" s="52">
        <f>+SUM(Table310[[#This Row],[Presencial]:[Redes Sociales]])</f>
        <v>0</v>
      </c>
    </row>
    <row r="86" spans="1:8" x14ac:dyDescent="0.25">
      <c r="A86" s="146">
        <v>44302</v>
      </c>
      <c r="B86" s="50" t="s">
        <v>88</v>
      </c>
      <c r="C86" s="51"/>
      <c r="D86" s="51"/>
      <c r="E86" s="51"/>
      <c r="F86" s="51"/>
      <c r="G86" s="51"/>
      <c r="H86" s="52">
        <f>+SUM(Table310[[#This Row],[Presencial]:[Redes Sociales]])</f>
        <v>0</v>
      </c>
    </row>
    <row r="87" spans="1:8" x14ac:dyDescent="0.25">
      <c r="A87" s="146">
        <v>44299</v>
      </c>
      <c r="B87" s="50" t="s">
        <v>67</v>
      </c>
      <c r="C87" s="51">
        <v>16</v>
      </c>
      <c r="D87" s="51">
        <v>422</v>
      </c>
      <c r="E87" s="51">
        <v>424</v>
      </c>
      <c r="F87" s="51">
        <v>41</v>
      </c>
      <c r="G87" s="51">
        <v>61</v>
      </c>
      <c r="H87" s="52">
        <f>+SUM(Table310[[#This Row],[Presencial]:[Redes Sociales]])</f>
        <v>964</v>
      </c>
    </row>
    <row r="88" spans="1:8" s="160" customFormat="1" x14ac:dyDescent="0.25">
      <c r="A88" s="152">
        <v>44300</v>
      </c>
      <c r="B88" s="148" t="s">
        <v>68</v>
      </c>
      <c r="C88" s="156">
        <v>1022</v>
      </c>
      <c r="D88" s="149">
        <v>1430</v>
      </c>
      <c r="E88" s="149">
        <v>3309</v>
      </c>
      <c r="F88" s="149">
        <v>158</v>
      </c>
      <c r="G88" s="149">
        <v>218</v>
      </c>
      <c r="H88" s="149">
        <f>SUM(C88:G88)</f>
        <v>6137</v>
      </c>
    </row>
    <row r="89" spans="1:8" x14ac:dyDescent="0.25">
      <c r="A89" s="146">
        <v>44317</v>
      </c>
      <c r="B89" s="50" t="s">
        <v>82</v>
      </c>
      <c r="C89" s="52">
        <v>272</v>
      </c>
      <c r="D89" s="52">
        <v>319</v>
      </c>
      <c r="E89" s="52">
        <v>408</v>
      </c>
      <c r="F89" s="52">
        <v>34</v>
      </c>
      <c r="G89" s="52"/>
      <c r="H89" s="52">
        <v>1033</v>
      </c>
    </row>
    <row r="90" spans="1:8" x14ac:dyDescent="0.25">
      <c r="A90" s="146">
        <v>44318</v>
      </c>
      <c r="B90" s="50" t="s">
        <v>63</v>
      </c>
      <c r="C90" s="51">
        <v>124</v>
      </c>
      <c r="D90" s="51">
        <v>79</v>
      </c>
      <c r="E90" s="51">
        <v>552</v>
      </c>
      <c r="F90" s="51">
        <v>44</v>
      </c>
      <c r="G90" s="51">
        <v>105</v>
      </c>
      <c r="H90" s="51">
        <v>904</v>
      </c>
    </row>
    <row r="91" spans="1:8" x14ac:dyDescent="0.25">
      <c r="A91" s="146">
        <v>44319</v>
      </c>
      <c r="B91" s="50" t="s">
        <v>62</v>
      </c>
      <c r="C91" s="51">
        <v>8</v>
      </c>
      <c r="D91" s="51">
        <v>15</v>
      </c>
      <c r="E91" s="51">
        <v>19</v>
      </c>
      <c r="F91" s="51"/>
      <c r="G91" s="51"/>
      <c r="H91" s="51">
        <v>42</v>
      </c>
    </row>
    <row r="92" spans="1:8" x14ac:dyDescent="0.25">
      <c r="A92" s="146">
        <v>44318</v>
      </c>
      <c r="B92" s="50" t="s">
        <v>81</v>
      </c>
      <c r="C92" s="51">
        <v>0</v>
      </c>
      <c r="D92" s="51"/>
      <c r="E92" s="51"/>
      <c r="F92" s="51"/>
      <c r="G92" s="51"/>
      <c r="H92" s="51"/>
    </row>
    <row r="93" spans="1:8" x14ac:dyDescent="0.25">
      <c r="A93" s="146">
        <v>44319</v>
      </c>
      <c r="B93" s="50" t="s">
        <v>64</v>
      </c>
      <c r="C93" s="51">
        <v>47</v>
      </c>
      <c r="D93" s="51">
        <v>388</v>
      </c>
      <c r="E93" s="51">
        <v>745</v>
      </c>
      <c r="F93" s="51">
        <v>21</v>
      </c>
      <c r="G93" s="51">
        <v>4</v>
      </c>
      <c r="H93" s="51">
        <v>1205</v>
      </c>
    </row>
    <row r="94" spans="1:8" x14ac:dyDescent="0.25">
      <c r="A94" s="146">
        <v>44320</v>
      </c>
      <c r="B94" s="50" t="s">
        <v>65</v>
      </c>
      <c r="C94" s="51">
        <v>8</v>
      </c>
      <c r="D94" s="51">
        <v>68</v>
      </c>
      <c r="E94" s="51">
        <v>144</v>
      </c>
      <c r="F94" s="51">
        <v>2</v>
      </c>
      <c r="G94" s="51">
        <v>146</v>
      </c>
      <c r="H94" s="51">
        <v>368</v>
      </c>
    </row>
    <row r="95" spans="1:8" x14ac:dyDescent="0.25">
      <c r="A95" s="146">
        <v>44321</v>
      </c>
      <c r="B95" s="50" t="s">
        <v>66</v>
      </c>
      <c r="C95" s="51">
        <v>330</v>
      </c>
      <c r="D95" s="51"/>
      <c r="E95" s="51"/>
      <c r="F95" s="51"/>
      <c r="G95" s="51"/>
      <c r="H95" s="51">
        <v>330</v>
      </c>
    </row>
    <row r="96" spans="1:8" x14ac:dyDescent="0.25">
      <c r="A96" s="146">
        <v>44322</v>
      </c>
      <c r="B96" s="50" t="s">
        <v>83</v>
      </c>
      <c r="C96" s="51">
        <v>70</v>
      </c>
      <c r="D96" s="51">
        <v>249</v>
      </c>
      <c r="E96" s="51">
        <v>833</v>
      </c>
      <c r="F96" s="51">
        <v>26</v>
      </c>
      <c r="G96" s="51">
        <v>11</v>
      </c>
      <c r="H96" s="51">
        <v>1189</v>
      </c>
    </row>
    <row r="97" spans="1:8" x14ac:dyDescent="0.25">
      <c r="A97" s="146">
        <v>44323</v>
      </c>
      <c r="B97" s="50" t="s">
        <v>84</v>
      </c>
      <c r="C97" s="51">
        <v>33</v>
      </c>
      <c r="D97" s="51">
        <v>76</v>
      </c>
      <c r="E97" s="51">
        <v>33</v>
      </c>
      <c r="F97" s="51">
        <v>2</v>
      </c>
      <c r="G97" s="51">
        <v>3</v>
      </c>
      <c r="H97" s="51">
        <v>147</v>
      </c>
    </row>
    <row r="98" spans="1:8" x14ac:dyDescent="0.25">
      <c r="A98" s="146">
        <v>44324</v>
      </c>
      <c r="B98" s="50" t="s">
        <v>9</v>
      </c>
      <c r="C98" s="51">
        <v>91</v>
      </c>
      <c r="D98" s="51">
        <v>156</v>
      </c>
      <c r="E98" s="51">
        <v>159</v>
      </c>
      <c r="F98" s="51">
        <v>10</v>
      </c>
      <c r="G98" s="51"/>
      <c r="H98" s="51">
        <v>416</v>
      </c>
    </row>
    <row r="99" spans="1:8" x14ac:dyDescent="0.25">
      <c r="A99" s="146">
        <v>44325</v>
      </c>
      <c r="B99" s="50" t="s">
        <v>89</v>
      </c>
      <c r="C99" s="51"/>
      <c r="D99" s="51"/>
      <c r="E99" s="51">
        <v>286</v>
      </c>
      <c r="F99" s="51"/>
      <c r="G99" s="51"/>
      <c r="H99" s="51">
        <v>286</v>
      </c>
    </row>
    <row r="100" spans="1:8" x14ac:dyDescent="0.25">
      <c r="A100" s="146">
        <v>44325</v>
      </c>
      <c r="B100" s="50" t="s">
        <v>85</v>
      </c>
      <c r="C100" s="51"/>
      <c r="D100" s="51"/>
      <c r="E100" s="51">
        <v>94</v>
      </c>
      <c r="F100" s="51"/>
      <c r="G100" s="51"/>
      <c r="H100" s="51">
        <v>94</v>
      </c>
    </row>
    <row r="101" spans="1:8" x14ac:dyDescent="0.25">
      <c r="A101" s="146">
        <v>44326</v>
      </c>
      <c r="B101" s="50" t="s">
        <v>86</v>
      </c>
      <c r="C101" s="51"/>
      <c r="D101" s="51"/>
      <c r="E101" s="51"/>
      <c r="F101" s="51"/>
      <c r="G101" s="51"/>
      <c r="H101" s="51"/>
    </row>
    <row r="102" spans="1:8" x14ac:dyDescent="0.25">
      <c r="A102" s="146">
        <v>44327</v>
      </c>
      <c r="B102" s="50" t="s">
        <v>87</v>
      </c>
      <c r="C102" s="51"/>
      <c r="D102" s="51"/>
      <c r="E102" s="51"/>
      <c r="F102" s="51"/>
      <c r="G102" s="51"/>
      <c r="H102" s="51"/>
    </row>
    <row r="103" spans="1:8" x14ac:dyDescent="0.25">
      <c r="A103" s="146">
        <v>44328</v>
      </c>
      <c r="B103" s="50" t="s">
        <v>88</v>
      </c>
      <c r="C103" s="51"/>
      <c r="D103" s="51"/>
      <c r="E103" s="51"/>
      <c r="F103" s="51"/>
      <c r="G103" s="51"/>
      <c r="H103" s="51"/>
    </row>
    <row r="104" spans="1:8" x14ac:dyDescent="0.25">
      <c r="A104" s="146">
        <v>44329</v>
      </c>
      <c r="B104" s="50" t="s">
        <v>67</v>
      </c>
      <c r="C104" s="51">
        <v>21</v>
      </c>
      <c r="D104" s="51">
        <v>788</v>
      </c>
      <c r="E104" s="51">
        <v>362</v>
      </c>
      <c r="F104" s="51">
        <v>20</v>
      </c>
      <c r="G104" s="51">
        <v>3</v>
      </c>
      <c r="H104" s="51">
        <v>1194</v>
      </c>
    </row>
    <row r="105" spans="1:8" s="160" customFormat="1" x14ac:dyDescent="0.25">
      <c r="A105" s="152">
        <v>44330</v>
      </c>
      <c r="B105" s="148" t="s">
        <v>68</v>
      </c>
      <c r="C105" s="156">
        <v>1004</v>
      </c>
      <c r="D105" s="149">
        <v>2138</v>
      </c>
      <c r="E105" s="149">
        <v>3035</v>
      </c>
      <c r="F105" s="149">
        <v>159</v>
      </c>
      <c r="G105" s="149">
        <v>266</v>
      </c>
      <c r="H105" s="149">
        <f>SUM(C105:G105)</f>
        <v>6602</v>
      </c>
    </row>
    <row r="106" spans="1:8" x14ac:dyDescent="0.25">
      <c r="A106" s="146">
        <v>44348</v>
      </c>
      <c r="B106" s="50" t="s">
        <v>82</v>
      </c>
      <c r="C106" s="52">
        <v>294</v>
      </c>
      <c r="D106" s="52">
        <v>461</v>
      </c>
      <c r="E106" s="52">
        <v>493</v>
      </c>
      <c r="F106" s="52">
        <v>24</v>
      </c>
      <c r="G106" s="52">
        <v>36</v>
      </c>
      <c r="H106" s="52">
        <v>1308</v>
      </c>
    </row>
    <row r="107" spans="1:8" x14ac:dyDescent="0.25">
      <c r="A107" s="146">
        <v>44349</v>
      </c>
      <c r="B107" s="50" t="s">
        <v>63</v>
      </c>
      <c r="C107" s="51">
        <v>151</v>
      </c>
      <c r="D107" s="51">
        <v>125</v>
      </c>
      <c r="E107" s="51">
        <v>548</v>
      </c>
      <c r="F107" s="51">
        <v>56</v>
      </c>
      <c r="G107" s="51">
        <v>169</v>
      </c>
      <c r="H107" s="51">
        <v>1409</v>
      </c>
    </row>
    <row r="108" spans="1:8" x14ac:dyDescent="0.25">
      <c r="A108" s="146">
        <v>44350</v>
      </c>
      <c r="B108" s="50" t="s">
        <v>62</v>
      </c>
      <c r="C108" s="51">
        <v>14</v>
      </c>
      <c r="D108" s="51">
        <v>14</v>
      </c>
      <c r="E108" s="51">
        <v>6</v>
      </c>
      <c r="F108" s="51">
        <v>0</v>
      </c>
      <c r="G108" s="51">
        <v>0</v>
      </c>
      <c r="H108" s="51">
        <v>34</v>
      </c>
    </row>
    <row r="109" spans="1:8" x14ac:dyDescent="0.25">
      <c r="A109" s="146">
        <v>44351</v>
      </c>
      <c r="B109" s="50" t="s">
        <v>81</v>
      </c>
      <c r="C109" s="51">
        <v>4</v>
      </c>
      <c r="D109" s="51">
        <v>0</v>
      </c>
      <c r="E109" s="51">
        <v>4</v>
      </c>
      <c r="F109" s="51">
        <v>0</v>
      </c>
      <c r="G109" s="51">
        <v>0</v>
      </c>
      <c r="H109" s="51">
        <v>8</v>
      </c>
    </row>
    <row r="110" spans="1:8" x14ac:dyDescent="0.25">
      <c r="A110" s="146">
        <v>44352</v>
      </c>
      <c r="B110" s="50" t="s">
        <v>64</v>
      </c>
      <c r="C110" s="51">
        <v>36</v>
      </c>
      <c r="D110" s="51">
        <v>617</v>
      </c>
      <c r="E110" s="51">
        <v>1028</v>
      </c>
      <c r="F110" s="51">
        <v>18</v>
      </c>
      <c r="G110" s="51">
        <v>31</v>
      </c>
      <c r="H110" s="51">
        <v>1730</v>
      </c>
    </row>
    <row r="111" spans="1:8" x14ac:dyDescent="0.25">
      <c r="A111" s="146">
        <v>44353</v>
      </c>
      <c r="B111" s="50" t="s">
        <v>65</v>
      </c>
      <c r="C111" s="51">
        <v>12</v>
      </c>
      <c r="D111" s="51">
        <v>84</v>
      </c>
      <c r="E111" s="51">
        <v>143</v>
      </c>
      <c r="F111" s="51">
        <v>5</v>
      </c>
      <c r="G111" s="51">
        <v>86</v>
      </c>
      <c r="H111" s="51">
        <v>330</v>
      </c>
    </row>
    <row r="112" spans="1:8" x14ac:dyDescent="0.25">
      <c r="A112" s="146">
        <v>44352</v>
      </c>
      <c r="B112" s="50" t="s">
        <v>66</v>
      </c>
      <c r="C112" s="51">
        <v>262</v>
      </c>
      <c r="D112" s="51">
        <v>0</v>
      </c>
      <c r="E112" s="51">
        <v>0</v>
      </c>
      <c r="F112" s="51">
        <v>0</v>
      </c>
      <c r="G112" s="51">
        <v>0</v>
      </c>
      <c r="H112" s="51">
        <v>262</v>
      </c>
    </row>
    <row r="113" spans="1:8" x14ac:dyDescent="0.25">
      <c r="A113" s="146">
        <v>44353</v>
      </c>
      <c r="B113" s="50" t="s">
        <v>83</v>
      </c>
      <c r="C113" s="51">
        <v>70</v>
      </c>
      <c r="D113" s="51">
        <v>204</v>
      </c>
      <c r="E113" s="51">
        <v>786</v>
      </c>
      <c r="F113" s="51">
        <v>24</v>
      </c>
      <c r="G113" s="51">
        <v>23</v>
      </c>
      <c r="H113" s="51">
        <v>107</v>
      </c>
    </row>
    <row r="114" spans="1:8" x14ac:dyDescent="0.25">
      <c r="A114" s="146">
        <v>44354</v>
      </c>
      <c r="B114" s="50" t="s">
        <v>84</v>
      </c>
      <c r="C114" s="51">
        <v>48</v>
      </c>
      <c r="D114" s="51">
        <v>84</v>
      </c>
      <c r="E114" s="51">
        <v>34</v>
      </c>
      <c r="F114" s="51">
        <v>5</v>
      </c>
      <c r="G114" s="51">
        <v>3</v>
      </c>
      <c r="H114" s="51">
        <v>174</v>
      </c>
    </row>
    <row r="115" spans="1:8" x14ac:dyDescent="0.25">
      <c r="A115" s="146">
        <v>44355</v>
      </c>
      <c r="B115" s="50" t="s">
        <v>9</v>
      </c>
      <c r="C115" s="51">
        <v>100</v>
      </c>
      <c r="D115" s="51">
        <v>137</v>
      </c>
      <c r="E115" s="51">
        <v>213</v>
      </c>
      <c r="F115" s="51">
        <v>12</v>
      </c>
      <c r="G115" s="51">
        <v>2</v>
      </c>
      <c r="H115" s="51">
        <v>464</v>
      </c>
    </row>
    <row r="116" spans="1:8" x14ac:dyDescent="0.25">
      <c r="A116" s="146">
        <v>44356</v>
      </c>
      <c r="B116" s="50" t="s">
        <v>89</v>
      </c>
      <c r="C116" s="51">
        <v>0</v>
      </c>
      <c r="D116" s="51">
        <v>0</v>
      </c>
      <c r="E116" s="51">
        <v>252</v>
      </c>
      <c r="F116" s="51">
        <v>0</v>
      </c>
      <c r="G116" s="51">
        <v>0</v>
      </c>
      <c r="H116" s="51">
        <v>252</v>
      </c>
    </row>
    <row r="117" spans="1:8" x14ac:dyDescent="0.25">
      <c r="A117" s="146">
        <v>44356</v>
      </c>
      <c r="B117" s="50" t="s">
        <v>85</v>
      </c>
      <c r="C117" s="51">
        <v>0</v>
      </c>
      <c r="D117" s="51">
        <v>0</v>
      </c>
      <c r="E117" s="51">
        <v>72</v>
      </c>
      <c r="F117" s="51">
        <v>0</v>
      </c>
      <c r="G117" s="51">
        <v>0</v>
      </c>
      <c r="H117" s="51">
        <v>72</v>
      </c>
    </row>
    <row r="118" spans="1:8" x14ac:dyDescent="0.25">
      <c r="A118" s="146">
        <v>44357</v>
      </c>
      <c r="B118" s="50" t="s">
        <v>86</v>
      </c>
      <c r="C118" s="51">
        <v>0</v>
      </c>
      <c r="D118" s="51">
        <v>0</v>
      </c>
      <c r="E118" s="51">
        <v>1</v>
      </c>
      <c r="F118" s="51">
        <v>0</v>
      </c>
      <c r="G118" s="51">
        <v>0</v>
      </c>
      <c r="H118" s="51">
        <v>1</v>
      </c>
    </row>
    <row r="119" spans="1:8" x14ac:dyDescent="0.25">
      <c r="A119" s="146">
        <v>44358</v>
      </c>
      <c r="B119" s="50" t="s">
        <v>87</v>
      </c>
      <c r="C119" s="51">
        <v>0</v>
      </c>
      <c r="D119" s="51">
        <v>0</v>
      </c>
      <c r="E119" s="51">
        <v>2</v>
      </c>
      <c r="F119" s="51">
        <v>0</v>
      </c>
      <c r="G119" s="51">
        <v>0</v>
      </c>
      <c r="H119" s="51">
        <v>2</v>
      </c>
    </row>
    <row r="120" spans="1:8" x14ac:dyDescent="0.25">
      <c r="A120" s="146">
        <v>44359</v>
      </c>
      <c r="B120" s="50" t="s">
        <v>90</v>
      </c>
      <c r="C120" s="51">
        <v>0</v>
      </c>
      <c r="D120" s="51">
        <v>0</v>
      </c>
      <c r="E120" s="51">
        <v>76</v>
      </c>
      <c r="F120" s="51">
        <v>0</v>
      </c>
      <c r="G120" s="51">
        <v>0</v>
      </c>
      <c r="H120" s="51">
        <v>76</v>
      </c>
    </row>
    <row r="121" spans="1:8" x14ac:dyDescent="0.25">
      <c r="A121" s="146">
        <v>44359</v>
      </c>
      <c r="B121" s="50" t="s">
        <v>88</v>
      </c>
      <c r="C121" s="51">
        <v>0</v>
      </c>
      <c r="D121" s="51">
        <v>0</v>
      </c>
      <c r="E121" s="51">
        <v>1</v>
      </c>
      <c r="F121" s="51">
        <v>0</v>
      </c>
      <c r="G121" s="51">
        <v>0</v>
      </c>
      <c r="H121" s="51">
        <v>1</v>
      </c>
    </row>
    <row r="122" spans="1:8" x14ac:dyDescent="0.25">
      <c r="A122" s="146">
        <v>44360</v>
      </c>
      <c r="B122" s="50" t="s">
        <v>67</v>
      </c>
      <c r="C122" s="51">
        <v>23</v>
      </c>
      <c r="D122" s="51">
        <v>841</v>
      </c>
      <c r="E122" s="51"/>
      <c r="F122" s="51">
        <v>14</v>
      </c>
      <c r="G122" s="51">
        <v>13</v>
      </c>
      <c r="H122" s="51">
        <v>891</v>
      </c>
    </row>
    <row r="123" spans="1:8" s="160" customFormat="1" x14ac:dyDescent="0.25">
      <c r="A123" s="152">
        <v>44361</v>
      </c>
      <c r="B123" s="148" t="s">
        <v>68</v>
      </c>
      <c r="C123" s="156">
        <v>1014</v>
      </c>
      <c r="D123" s="149">
        <v>2567</v>
      </c>
      <c r="E123" s="149">
        <v>3659</v>
      </c>
      <c r="F123" s="149">
        <v>158</v>
      </c>
      <c r="G123" s="149">
        <v>363</v>
      </c>
      <c r="H123" s="149">
        <f>SUM(C123:G123)</f>
        <v>7761</v>
      </c>
    </row>
    <row r="124" spans="1:8" s="160" customFormat="1" x14ac:dyDescent="0.25">
      <c r="A124" s="153"/>
      <c r="B124" s="154" t="s">
        <v>113</v>
      </c>
      <c r="C124" s="155">
        <f t="shared" ref="C124:H124" si="1">+C123+C105+C88</f>
        <v>3040</v>
      </c>
      <c r="D124" s="155">
        <f t="shared" si="1"/>
        <v>6135</v>
      </c>
      <c r="E124" s="155">
        <f t="shared" si="1"/>
        <v>10003</v>
      </c>
      <c r="F124" s="155">
        <f t="shared" si="1"/>
        <v>475</v>
      </c>
      <c r="G124" s="155">
        <f t="shared" si="1"/>
        <v>847</v>
      </c>
      <c r="H124" s="155">
        <f t="shared" si="1"/>
        <v>20500</v>
      </c>
    </row>
    <row r="125" spans="1:8" x14ac:dyDescent="0.25">
      <c r="A125" s="146">
        <v>44378</v>
      </c>
      <c r="B125" s="50" t="s">
        <v>82</v>
      </c>
      <c r="C125" s="52">
        <v>292</v>
      </c>
      <c r="D125" s="52">
        <v>465</v>
      </c>
      <c r="E125" s="52">
        <v>680</v>
      </c>
      <c r="F125" s="52">
        <v>25</v>
      </c>
      <c r="G125" s="52">
        <v>29</v>
      </c>
      <c r="H125" s="52">
        <f t="shared" ref="H125:H156" si="2">SUM(C125:G125)</f>
        <v>1491</v>
      </c>
    </row>
    <row r="126" spans="1:8" x14ac:dyDescent="0.25">
      <c r="A126" s="146">
        <v>44379</v>
      </c>
      <c r="B126" s="50" t="s">
        <v>63</v>
      </c>
      <c r="C126" s="51">
        <v>172</v>
      </c>
      <c r="D126" s="51">
        <v>112</v>
      </c>
      <c r="E126" s="51">
        <v>579</v>
      </c>
      <c r="F126" s="51">
        <v>79</v>
      </c>
      <c r="G126" s="51">
        <v>217</v>
      </c>
      <c r="H126" s="52">
        <f t="shared" si="2"/>
        <v>1159</v>
      </c>
    </row>
    <row r="127" spans="1:8" x14ac:dyDescent="0.25">
      <c r="A127" s="146">
        <v>44380</v>
      </c>
      <c r="B127" s="50" t="s">
        <v>62</v>
      </c>
      <c r="C127" s="51">
        <v>9</v>
      </c>
      <c r="D127" s="51">
        <v>16</v>
      </c>
      <c r="E127" s="51">
        <v>47</v>
      </c>
      <c r="F127" s="51">
        <v>3</v>
      </c>
      <c r="G127" s="51">
        <v>0</v>
      </c>
      <c r="H127" s="52">
        <f t="shared" si="2"/>
        <v>75</v>
      </c>
    </row>
    <row r="128" spans="1:8" x14ac:dyDescent="0.25">
      <c r="A128" s="146">
        <v>44381</v>
      </c>
      <c r="B128" s="50" t="s">
        <v>81</v>
      </c>
      <c r="C128" s="51">
        <v>5</v>
      </c>
      <c r="D128" s="51">
        <v>0</v>
      </c>
      <c r="E128" s="51">
        <v>36</v>
      </c>
      <c r="F128" s="51">
        <v>0</v>
      </c>
      <c r="G128" s="51">
        <v>2</v>
      </c>
      <c r="H128" s="52">
        <f t="shared" si="2"/>
        <v>43</v>
      </c>
    </row>
    <row r="129" spans="1:8" x14ac:dyDescent="0.25">
      <c r="A129" s="146">
        <v>44382</v>
      </c>
      <c r="B129" s="50" t="s">
        <v>64</v>
      </c>
      <c r="C129" s="51">
        <v>52</v>
      </c>
      <c r="D129" s="51">
        <v>326</v>
      </c>
      <c r="E129" s="51">
        <v>396</v>
      </c>
      <c r="F129" s="51">
        <v>65</v>
      </c>
      <c r="G129" s="51">
        <v>44</v>
      </c>
      <c r="H129" s="52">
        <f t="shared" si="2"/>
        <v>883</v>
      </c>
    </row>
    <row r="130" spans="1:8" x14ac:dyDescent="0.25">
      <c r="A130" s="146">
        <v>44383</v>
      </c>
      <c r="B130" s="50" t="s">
        <v>65</v>
      </c>
      <c r="C130" s="51">
        <v>11</v>
      </c>
      <c r="D130" s="51">
        <v>51</v>
      </c>
      <c r="E130" s="51">
        <v>151</v>
      </c>
      <c r="F130" s="51">
        <v>7</v>
      </c>
      <c r="G130" s="51">
        <v>87</v>
      </c>
      <c r="H130" s="52">
        <f t="shared" si="2"/>
        <v>307</v>
      </c>
    </row>
    <row r="131" spans="1:8" x14ac:dyDescent="0.25">
      <c r="A131" s="146">
        <v>44384</v>
      </c>
      <c r="B131" s="50" t="s">
        <v>66</v>
      </c>
      <c r="C131" s="51">
        <v>221</v>
      </c>
      <c r="D131" s="51">
        <v>0</v>
      </c>
      <c r="E131" s="51">
        <v>0</v>
      </c>
      <c r="F131" s="51">
        <v>0</v>
      </c>
      <c r="G131" s="51">
        <v>0</v>
      </c>
      <c r="H131" s="52">
        <f t="shared" si="2"/>
        <v>221</v>
      </c>
    </row>
    <row r="132" spans="1:8" x14ac:dyDescent="0.25">
      <c r="A132" s="146">
        <v>44385</v>
      </c>
      <c r="B132" s="50" t="s">
        <v>83</v>
      </c>
      <c r="C132" s="51">
        <v>73</v>
      </c>
      <c r="D132" s="51">
        <v>235</v>
      </c>
      <c r="E132" s="51">
        <v>515</v>
      </c>
      <c r="F132" s="51">
        <v>16</v>
      </c>
      <c r="G132" s="51">
        <v>6</v>
      </c>
      <c r="H132" s="52">
        <f t="shared" si="2"/>
        <v>845</v>
      </c>
    </row>
    <row r="133" spans="1:8" x14ac:dyDescent="0.25">
      <c r="A133" s="146">
        <v>44386</v>
      </c>
      <c r="B133" s="50" t="s">
        <v>84</v>
      </c>
      <c r="C133" s="51">
        <v>51</v>
      </c>
      <c r="D133" s="51">
        <v>116</v>
      </c>
      <c r="E133" s="51">
        <v>86</v>
      </c>
      <c r="F133" s="51">
        <v>3</v>
      </c>
      <c r="G133" s="51">
        <v>2</v>
      </c>
      <c r="H133" s="52">
        <f t="shared" si="2"/>
        <v>258</v>
      </c>
    </row>
    <row r="134" spans="1:8" x14ac:dyDescent="0.25">
      <c r="A134" s="146">
        <v>44387</v>
      </c>
      <c r="B134" s="50" t="s">
        <v>9</v>
      </c>
      <c r="C134" s="51">
        <v>91</v>
      </c>
      <c r="D134" s="51">
        <v>176</v>
      </c>
      <c r="E134" s="51">
        <v>216</v>
      </c>
      <c r="F134" s="51">
        <v>5</v>
      </c>
      <c r="G134" s="51">
        <v>7</v>
      </c>
      <c r="H134" s="52">
        <f t="shared" si="2"/>
        <v>495</v>
      </c>
    </row>
    <row r="135" spans="1:8" x14ac:dyDescent="0.25">
      <c r="A135" s="146">
        <v>44388</v>
      </c>
      <c r="B135" s="50" t="s">
        <v>89</v>
      </c>
      <c r="C135" s="51">
        <v>0</v>
      </c>
      <c r="D135" s="51">
        <v>0</v>
      </c>
      <c r="E135" s="51">
        <v>182</v>
      </c>
      <c r="F135" s="51">
        <v>0</v>
      </c>
      <c r="G135" s="51">
        <v>0</v>
      </c>
      <c r="H135" s="52">
        <f t="shared" si="2"/>
        <v>182</v>
      </c>
    </row>
    <row r="136" spans="1:8" x14ac:dyDescent="0.25">
      <c r="A136" s="146">
        <v>44389</v>
      </c>
      <c r="B136" s="50" t="s">
        <v>85</v>
      </c>
      <c r="C136" s="51">
        <v>0</v>
      </c>
      <c r="D136" s="51">
        <v>0</v>
      </c>
      <c r="E136" s="51">
        <v>109</v>
      </c>
      <c r="F136" s="51">
        <v>0</v>
      </c>
      <c r="G136" s="51">
        <v>0</v>
      </c>
      <c r="H136" s="52">
        <f t="shared" si="2"/>
        <v>109</v>
      </c>
    </row>
    <row r="137" spans="1:8" x14ac:dyDescent="0.25">
      <c r="A137" s="146">
        <v>44390</v>
      </c>
      <c r="B137" s="50" t="s">
        <v>86</v>
      </c>
      <c r="C137" s="51">
        <v>0</v>
      </c>
      <c r="D137" s="51">
        <v>0</v>
      </c>
      <c r="E137" s="51">
        <v>6</v>
      </c>
      <c r="F137" s="51">
        <v>0</v>
      </c>
      <c r="G137" s="51">
        <v>0</v>
      </c>
      <c r="H137" s="52">
        <f t="shared" si="2"/>
        <v>6</v>
      </c>
    </row>
    <row r="138" spans="1:8" x14ac:dyDescent="0.25">
      <c r="A138" s="146">
        <v>44391</v>
      </c>
      <c r="B138" s="50" t="s">
        <v>87</v>
      </c>
      <c r="C138" s="51">
        <v>0</v>
      </c>
      <c r="D138" s="51">
        <v>0</v>
      </c>
      <c r="E138" s="51">
        <v>1</v>
      </c>
      <c r="F138" s="51">
        <v>0</v>
      </c>
      <c r="G138" s="51">
        <v>0</v>
      </c>
      <c r="H138" s="52">
        <f t="shared" si="2"/>
        <v>1</v>
      </c>
    </row>
    <row r="139" spans="1:8" x14ac:dyDescent="0.25">
      <c r="A139" s="146">
        <v>44392</v>
      </c>
      <c r="B139" s="50" t="s">
        <v>90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2">
        <f t="shared" si="2"/>
        <v>0</v>
      </c>
    </row>
    <row r="140" spans="1:8" x14ac:dyDescent="0.25">
      <c r="A140" s="146">
        <v>44393</v>
      </c>
      <c r="B140" s="50" t="s">
        <v>88</v>
      </c>
      <c r="C140" s="51">
        <v>0</v>
      </c>
      <c r="D140" s="51">
        <v>0</v>
      </c>
      <c r="E140" s="51">
        <v>10</v>
      </c>
      <c r="F140" s="51">
        <v>0</v>
      </c>
      <c r="G140" s="51">
        <v>0</v>
      </c>
      <c r="H140" s="52">
        <f t="shared" si="2"/>
        <v>10</v>
      </c>
    </row>
    <row r="141" spans="1:8" x14ac:dyDescent="0.25">
      <c r="A141" s="146">
        <v>44394</v>
      </c>
      <c r="B141" s="50" t="s">
        <v>67</v>
      </c>
      <c r="C141" s="51">
        <v>113</v>
      </c>
      <c r="D141" s="51">
        <v>1034</v>
      </c>
      <c r="E141" s="51"/>
      <c r="F141" s="51">
        <v>8</v>
      </c>
      <c r="G141" s="51">
        <v>13</v>
      </c>
      <c r="H141" s="52">
        <f t="shared" si="2"/>
        <v>1168</v>
      </c>
    </row>
    <row r="142" spans="1:8" s="160" customFormat="1" x14ac:dyDescent="0.25">
      <c r="A142" s="150">
        <v>44395</v>
      </c>
      <c r="B142" s="148" t="s">
        <v>68</v>
      </c>
      <c r="C142" s="156">
        <f>SUM(C125:C141)</f>
        <v>1090</v>
      </c>
      <c r="D142" s="156">
        <f>SUM(D125:D141)</f>
        <v>2531</v>
      </c>
      <c r="E142" s="156">
        <f>SUM(E125:E141)</f>
        <v>3014</v>
      </c>
      <c r="F142" s="156">
        <f>SUM(F125:F141)</f>
        <v>211</v>
      </c>
      <c r="G142" s="156">
        <f>SUM(G125:G141)</f>
        <v>407</v>
      </c>
      <c r="H142" s="156">
        <f t="shared" si="2"/>
        <v>7253</v>
      </c>
    </row>
    <row r="143" spans="1:8" x14ac:dyDescent="0.25">
      <c r="A143" s="146">
        <v>44409</v>
      </c>
      <c r="B143" s="50" t="s">
        <v>82</v>
      </c>
      <c r="C143" s="52">
        <v>279</v>
      </c>
      <c r="D143" s="52">
        <v>125</v>
      </c>
      <c r="E143" s="52">
        <v>264</v>
      </c>
      <c r="F143" s="52">
        <v>11</v>
      </c>
      <c r="G143" s="52">
        <v>15</v>
      </c>
      <c r="H143" s="52">
        <f t="shared" si="2"/>
        <v>694</v>
      </c>
    </row>
    <row r="144" spans="1:8" x14ac:dyDescent="0.25">
      <c r="A144" s="146">
        <v>44410</v>
      </c>
      <c r="B144" s="50" t="s">
        <v>63</v>
      </c>
      <c r="C144" s="51">
        <v>183</v>
      </c>
      <c r="D144" s="51">
        <v>61</v>
      </c>
      <c r="E144" s="51">
        <v>195</v>
      </c>
      <c r="F144" s="51">
        <v>29</v>
      </c>
      <c r="G144" s="51">
        <v>102</v>
      </c>
      <c r="H144" s="52">
        <f t="shared" si="2"/>
        <v>570</v>
      </c>
    </row>
    <row r="145" spans="1:8" x14ac:dyDescent="0.25">
      <c r="A145" s="146">
        <v>44411</v>
      </c>
      <c r="B145" s="50" t="s">
        <v>62</v>
      </c>
      <c r="C145" s="51">
        <v>13</v>
      </c>
      <c r="D145" s="51">
        <v>9</v>
      </c>
      <c r="E145" s="51">
        <v>22</v>
      </c>
      <c r="F145" s="51">
        <v>2</v>
      </c>
      <c r="G145" s="51">
        <v>0</v>
      </c>
      <c r="H145" s="52">
        <f t="shared" si="2"/>
        <v>46</v>
      </c>
    </row>
    <row r="146" spans="1:8" x14ac:dyDescent="0.25">
      <c r="A146" s="146">
        <v>44412</v>
      </c>
      <c r="B146" s="50" t="s">
        <v>81</v>
      </c>
      <c r="C146" s="51">
        <v>14</v>
      </c>
      <c r="D146" s="51">
        <v>1</v>
      </c>
      <c r="E146" s="51">
        <v>10</v>
      </c>
      <c r="F146" s="51">
        <v>0</v>
      </c>
      <c r="G146" s="51">
        <v>0</v>
      </c>
      <c r="H146" s="52">
        <f t="shared" si="2"/>
        <v>25</v>
      </c>
    </row>
    <row r="147" spans="1:8" x14ac:dyDescent="0.25">
      <c r="A147" s="146">
        <v>44413</v>
      </c>
      <c r="B147" s="50" t="s">
        <v>64</v>
      </c>
      <c r="C147" s="51">
        <v>41</v>
      </c>
      <c r="D147" s="51">
        <v>92</v>
      </c>
      <c r="E147" s="51">
        <v>111</v>
      </c>
      <c r="F147" s="51">
        <v>19</v>
      </c>
      <c r="G147" s="51">
        <v>27</v>
      </c>
      <c r="H147" s="52">
        <f t="shared" si="2"/>
        <v>290</v>
      </c>
    </row>
    <row r="148" spans="1:8" x14ac:dyDescent="0.25">
      <c r="A148" s="146">
        <v>44414</v>
      </c>
      <c r="B148" s="50" t="s">
        <v>65</v>
      </c>
      <c r="C148" s="51">
        <v>15</v>
      </c>
      <c r="D148" s="51">
        <v>48</v>
      </c>
      <c r="E148" s="51">
        <v>38</v>
      </c>
      <c r="F148" s="51">
        <v>2</v>
      </c>
      <c r="G148" s="51">
        <v>80</v>
      </c>
      <c r="H148" s="52">
        <f t="shared" si="2"/>
        <v>183</v>
      </c>
    </row>
    <row r="149" spans="1:8" x14ac:dyDescent="0.25">
      <c r="A149" s="146">
        <v>44415</v>
      </c>
      <c r="B149" s="50" t="s">
        <v>66</v>
      </c>
      <c r="C149" s="51">
        <v>247</v>
      </c>
      <c r="D149" s="51">
        <v>0</v>
      </c>
      <c r="E149" s="51">
        <v>0</v>
      </c>
      <c r="F149" s="51">
        <v>0</v>
      </c>
      <c r="G149" s="51">
        <v>0</v>
      </c>
      <c r="H149" s="52">
        <f t="shared" si="2"/>
        <v>247</v>
      </c>
    </row>
    <row r="150" spans="1:8" x14ac:dyDescent="0.25">
      <c r="A150" s="146">
        <v>44416</v>
      </c>
      <c r="B150" s="50" t="s">
        <v>83</v>
      </c>
      <c r="C150" s="51">
        <v>52</v>
      </c>
      <c r="D150" s="51">
        <v>111</v>
      </c>
      <c r="E150" s="51">
        <v>162</v>
      </c>
      <c r="F150" s="51">
        <v>2</v>
      </c>
      <c r="G150" s="51">
        <v>12</v>
      </c>
      <c r="H150" s="52">
        <f t="shared" si="2"/>
        <v>339</v>
      </c>
    </row>
    <row r="151" spans="1:8" x14ac:dyDescent="0.25">
      <c r="A151" s="146">
        <v>44417</v>
      </c>
      <c r="B151" s="50" t="s">
        <v>84</v>
      </c>
      <c r="C151" s="51">
        <v>64</v>
      </c>
      <c r="D151" s="51">
        <v>28</v>
      </c>
      <c r="E151" s="51">
        <v>27</v>
      </c>
      <c r="F151" s="51">
        <v>1</v>
      </c>
      <c r="G151" s="51">
        <v>0</v>
      </c>
      <c r="H151" s="52">
        <f t="shared" si="2"/>
        <v>120</v>
      </c>
    </row>
    <row r="152" spans="1:8" x14ac:dyDescent="0.25">
      <c r="A152" s="146">
        <v>44418</v>
      </c>
      <c r="B152" s="50" t="s">
        <v>9</v>
      </c>
      <c r="C152" s="51">
        <v>100</v>
      </c>
      <c r="D152" s="51">
        <v>56</v>
      </c>
      <c r="E152" s="51">
        <v>68</v>
      </c>
      <c r="F152" s="51">
        <v>1</v>
      </c>
      <c r="G152" s="51">
        <v>1</v>
      </c>
      <c r="H152" s="52">
        <f t="shared" si="2"/>
        <v>226</v>
      </c>
    </row>
    <row r="153" spans="1:8" x14ac:dyDescent="0.25">
      <c r="A153" s="146">
        <v>44419</v>
      </c>
      <c r="B153" s="50" t="s">
        <v>89</v>
      </c>
      <c r="C153" s="51">
        <v>0</v>
      </c>
      <c r="D153" s="51">
        <v>0</v>
      </c>
      <c r="E153" s="51">
        <v>62</v>
      </c>
      <c r="F153" s="51">
        <v>0</v>
      </c>
      <c r="G153" s="51">
        <v>0</v>
      </c>
      <c r="H153" s="52">
        <f t="shared" si="2"/>
        <v>62</v>
      </c>
    </row>
    <row r="154" spans="1:8" x14ac:dyDescent="0.25">
      <c r="A154" s="146">
        <v>44420</v>
      </c>
      <c r="B154" s="50" t="s">
        <v>85</v>
      </c>
      <c r="C154" s="51">
        <v>0</v>
      </c>
      <c r="D154" s="51">
        <v>0</v>
      </c>
      <c r="E154" s="51">
        <v>12</v>
      </c>
      <c r="F154" s="51">
        <v>0</v>
      </c>
      <c r="G154" s="51">
        <v>0</v>
      </c>
      <c r="H154" s="52">
        <f t="shared" si="2"/>
        <v>12</v>
      </c>
    </row>
    <row r="155" spans="1:8" x14ac:dyDescent="0.25">
      <c r="A155" s="146">
        <v>44421</v>
      </c>
      <c r="B155" s="50" t="s">
        <v>86</v>
      </c>
      <c r="C155" s="51">
        <v>0</v>
      </c>
      <c r="D155" s="51">
        <v>0</v>
      </c>
      <c r="E155" s="51">
        <v>2</v>
      </c>
      <c r="F155" s="51">
        <v>0</v>
      </c>
      <c r="G155" s="51">
        <v>0</v>
      </c>
      <c r="H155" s="52">
        <f t="shared" si="2"/>
        <v>2</v>
      </c>
    </row>
    <row r="156" spans="1:8" x14ac:dyDescent="0.25">
      <c r="A156" s="146">
        <v>44422</v>
      </c>
      <c r="B156" s="50" t="s">
        <v>87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2">
        <f t="shared" si="2"/>
        <v>0</v>
      </c>
    </row>
    <row r="157" spans="1:8" x14ac:dyDescent="0.25">
      <c r="A157" s="146">
        <v>44423</v>
      </c>
      <c r="B157" s="50" t="s">
        <v>90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2">
        <f t="shared" ref="H157:H188" si="3">SUM(C157:G157)</f>
        <v>0</v>
      </c>
    </row>
    <row r="158" spans="1:8" x14ac:dyDescent="0.25">
      <c r="A158" s="146">
        <v>44424</v>
      </c>
      <c r="B158" s="50" t="s">
        <v>88</v>
      </c>
      <c r="C158" s="51">
        <v>0</v>
      </c>
      <c r="D158" s="51">
        <v>0</v>
      </c>
      <c r="E158" s="51">
        <v>2</v>
      </c>
      <c r="F158" s="51">
        <v>0</v>
      </c>
      <c r="G158" s="51">
        <v>0</v>
      </c>
      <c r="H158" s="52">
        <f t="shared" si="3"/>
        <v>2</v>
      </c>
    </row>
    <row r="159" spans="1:8" x14ac:dyDescent="0.25">
      <c r="A159" s="146">
        <v>44425</v>
      </c>
      <c r="B159" s="50" t="s">
        <v>67</v>
      </c>
      <c r="C159" s="51">
        <v>3</v>
      </c>
      <c r="D159" s="51">
        <v>1639</v>
      </c>
      <c r="E159" s="51">
        <v>1741</v>
      </c>
      <c r="F159" s="51">
        <v>102</v>
      </c>
      <c r="G159" s="51">
        <v>130</v>
      </c>
      <c r="H159" s="52">
        <f t="shared" si="3"/>
        <v>3615</v>
      </c>
    </row>
    <row r="160" spans="1:8" s="160" customFormat="1" x14ac:dyDescent="0.25">
      <c r="A160" s="150">
        <v>44426</v>
      </c>
      <c r="B160" s="148" t="s">
        <v>68</v>
      </c>
      <c r="C160" s="156">
        <f>SUM(C143:C159)</f>
        <v>1011</v>
      </c>
      <c r="D160" s="156">
        <f>SUM(D143:D159)</f>
        <v>2170</v>
      </c>
      <c r="E160" s="156">
        <f>SUM(E143:E159)</f>
        <v>2716</v>
      </c>
      <c r="F160" s="156">
        <f>SUM(F143:F159)</f>
        <v>169</v>
      </c>
      <c r="G160" s="156">
        <f>SUM(G143:G159)</f>
        <v>367</v>
      </c>
      <c r="H160" s="149">
        <f t="shared" si="3"/>
        <v>6433</v>
      </c>
    </row>
    <row r="161" spans="1:8" x14ac:dyDescent="0.25">
      <c r="A161" s="146">
        <v>44440</v>
      </c>
      <c r="B161" s="50" t="s">
        <v>82</v>
      </c>
      <c r="C161" s="52">
        <v>269</v>
      </c>
      <c r="D161" s="52">
        <v>408</v>
      </c>
      <c r="E161" s="52">
        <v>584</v>
      </c>
      <c r="F161" s="52">
        <v>20</v>
      </c>
      <c r="G161" s="52">
        <v>17</v>
      </c>
      <c r="H161" s="52">
        <f t="shared" si="3"/>
        <v>1298</v>
      </c>
    </row>
    <row r="162" spans="1:8" x14ac:dyDescent="0.25">
      <c r="A162" s="146">
        <v>44441</v>
      </c>
      <c r="B162" s="50" t="s">
        <v>63</v>
      </c>
      <c r="C162" s="51">
        <v>159</v>
      </c>
      <c r="D162" s="51">
        <v>104</v>
      </c>
      <c r="E162" s="51">
        <v>594</v>
      </c>
      <c r="F162" s="51">
        <v>48</v>
      </c>
      <c r="G162" s="51">
        <v>100</v>
      </c>
      <c r="H162" s="52">
        <f t="shared" si="3"/>
        <v>1005</v>
      </c>
    </row>
    <row r="163" spans="1:8" x14ac:dyDescent="0.25">
      <c r="A163" s="146">
        <v>44442</v>
      </c>
      <c r="B163" s="50" t="s">
        <v>62</v>
      </c>
      <c r="C163" s="51">
        <v>7</v>
      </c>
      <c r="D163" s="51">
        <v>16</v>
      </c>
      <c r="E163" s="51">
        <v>39</v>
      </c>
      <c r="F163" s="51">
        <v>0</v>
      </c>
      <c r="G163" s="51">
        <v>0</v>
      </c>
      <c r="H163" s="52">
        <f t="shared" si="3"/>
        <v>62</v>
      </c>
    </row>
    <row r="164" spans="1:8" x14ac:dyDescent="0.25">
      <c r="A164" s="146">
        <v>44443</v>
      </c>
      <c r="B164" s="50" t="s">
        <v>81</v>
      </c>
      <c r="C164" s="51">
        <v>7</v>
      </c>
      <c r="D164" s="51">
        <v>2</v>
      </c>
      <c r="E164" s="51">
        <v>19</v>
      </c>
      <c r="F164" s="51">
        <v>0</v>
      </c>
      <c r="G164" s="51">
        <v>0</v>
      </c>
      <c r="H164" s="52">
        <f t="shared" si="3"/>
        <v>28</v>
      </c>
    </row>
    <row r="165" spans="1:8" x14ac:dyDescent="0.25">
      <c r="A165" s="146">
        <v>44444</v>
      </c>
      <c r="B165" s="50" t="s">
        <v>64</v>
      </c>
      <c r="C165" s="51">
        <v>38</v>
      </c>
      <c r="D165" s="51">
        <v>323</v>
      </c>
      <c r="E165" s="51">
        <v>82</v>
      </c>
      <c r="F165" s="51">
        <v>22</v>
      </c>
      <c r="G165" s="51">
        <v>38</v>
      </c>
      <c r="H165" s="52">
        <f t="shared" si="3"/>
        <v>503</v>
      </c>
    </row>
    <row r="166" spans="1:8" x14ac:dyDescent="0.25">
      <c r="A166" s="146">
        <v>44445</v>
      </c>
      <c r="B166" s="50" t="s">
        <v>65</v>
      </c>
      <c r="C166" s="51">
        <v>7</v>
      </c>
      <c r="D166" s="51">
        <v>70</v>
      </c>
      <c r="E166" s="51">
        <v>79</v>
      </c>
      <c r="F166" s="51">
        <v>4</v>
      </c>
      <c r="G166" s="51">
        <v>4</v>
      </c>
      <c r="H166" s="52">
        <f t="shared" si="3"/>
        <v>164</v>
      </c>
    </row>
    <row r="167" spans="1:8" x14ac:dyDescent="0.25">
      <c r="A167" s="146">
        <v>44446</v>
      </c>
      <c r="B167" s="50" t="s">
        <v>66</v>
      </c>
      <c r="C167" s="51">
        <v>224</v>
      </c>
      <c r="D167" s="51">
        <v>0</v>
      </c>
      <c r="E167" s="51">
        <v>0</v>
      </c>
      <c r="F167" s="51">
        <v>0</v>
      </c>
      <c r="G167" s="51">
        <v>0</v>
      </c>
      <c r="H167" s="52">
        <f t="shared" si="3"/>
        <v>224</v>
      </c>
    </row>
    <row r="168" spans="1:8" x14ac:dyDescent="0.25">
      <c r="A168" s="146">
        <v>44447</v>
      </c>
      <c r="B168" s="50" t="s">
        <v>83</v>
      </c>
      <c r="C168" s="51">
        <v>49</v>
      </c>
      <c r="D168" s="51">
        <v>167</v>
      </c>
      <c r="E168" s="51">
        <v>285</v>
      </c>
      <c r="F168" s="51">
        <v>22</v>
      </c>
      <c r="G168" s="51">
        <v>1</v>
      </c>
      <c r="H168" s="52">
        <f t="shared" si="3"/>
        <v>524</v>
      </c>
    </row>
    <row r="169" spans="1:8" x14ac:dyDescent="0.25">
      <c r="A169" s="146">
        <v>44448</v>
      </c>
      <c r="B169" s="50" t="s">
        <v>84</v>
      </c>
      <c r="C169" s="51">
        <v>69</v>
      </c>
      <c r="D169" s="51">
        <v>95</v>
      </c>
      <c r="E169" s="51">
        <v>76</v>
      </c>
      <c r="F169" s="51">
        <v>3</v>
      </c>
      <c r="G169" s="51">
        <v>1</v>
      </c>
      <c r="H169" s="52">
        <f t="shared" si="3"/>
        <v>244</v>
      </c>
    </row>
    <row r="170" spans="1:8" x14ac:dyDescent="0.25">
      <c r="A170" s="146">
        <v>44449</v>
      </c>
      <c r="B170" s="50" t="s">
        <v>9</v>
      </c>
      <c r="C170" s="51">
        <v>90</v>
      </c>
      <c r="D170" s="51">
        <v>219</v>
      </c>
      <c r="E170" s="51">
        <v>184</v>
      </c>
      <c r="F170" s="51">
        <v>15</v>
      </c>
      <c r="G170" s="51">
        <v>4</v>
      </c>
      <c r="H170" s="52">
        <f t="shared" si="3"/>
        <v>512</v>
      </c>
    </row>
    <row r="171" spans="1:8" x14ac:dyDescent="0.25">
      <c r="A171" s="146">
        <v>44450</v>
      </c>
      <c r="B171" s="50" t="s">
        <v>89</v>
      </c>
      <c r="C171" s="51">
        <v>0</v>
      </c>
      <c r="D171" s="51">
        <v>0</v>
      </c>
      <c r="E171" s="51">
        <v>137</v>
      </c>
      <c r="F171" s="51">
        <v>0</v>
      </c>
      <c r="G171" s="51">
        <v>0</v>
      </c>
      <c r="H171" s="52">
        <f t="shared" si="3"/>
        <v>137</v>
      </c>
    </row>
    <row r="172" spans="1:8" x14ac:dyDescent="0.25">
      <c r="A172" s="146">
        <v>44451</v>
      </c>
      <c r="B172" s="50" t="s">
        <v>85</v>
      </c>
      <c r="C172" s="51">
        <v>0</v>
      </c>
      <c r="D172" s="51">
        <v>0</v>
      </c>
      <c r="E172" s="51">
        <v>37</v>
      </c>
      <c r="F172" s="51">
        <v>0</v>
      </c>
      <c r="G172" s="51">
        <v>0</v>
      </c>
      <c r="H172" s="52">
        <f t="shared" si="3"/>
        <v>37</v>
      </c>
    </row>
    <row r="173" spans="1:8" x14ac:dyDescent="0.25">
      <c r="A173" s="146">
        <v>44452</v>
      </c>
      <c r="B173" s="50" t="s">
        <v>86</v>
      </c>
      <c r="C173" s="51">
        <v>0</v>
      </c>
      <c r="D173" s="51">
        <v>0</v>
      </c>
      <c r="E173" s="51">
        <v>1</v>
      </c>
      <c r="F173" s="51">
        <v>0</v>
      </c>
      <c r="G173" s="51">
        <v>0</v>
      </c>
      <c r="H173" s="52">
        <f t="shared" si="3"/>
        <v>1</v>
      </c>
    </row>
    <row r="174" spans="1:8" x14ac:dyDescent="0.25">
      <c r="A174" s="146">
        <v>44453</v>
      </c>
      <c r="B174" s="50" t="s">
        <v>87</v>
      </c>
      <c r="C174" s="51">
        <v>0</v>
      </c>
      <c r="D174" s="51">
        <v>0</v>
      </c>
      <c r="E174" s="51">
        <v>1</v>
      </c>
      <c r="F174" s="51">
        <v>0</v>
      </c>
      <c r="G174" s="51">
        <v>0</v>
      </c>
      <c r="H174" s="52">
        <f t="shared" si="3"/>
        <v>1</v>
      </c>
    </row>
    <row r="175" spans="1:8" x14ac:dyDescent="0.25">
      <c r="A175" s="146">
        <v>44454</v>
      </c>
      <c r="B175" s="50" t="s">
        <v>90</v>
      </c>
      <c r="C175" s="51">
        <v>0</v>
      </c>
      <c r="D175" s="51">
        <v>5</v>
      </c>
      <c r="E175" s="51">
        <v>34</v>
      </c>
      <c r="F175" s="51">
        <v>0</v>
      </c>
      <c r="G175" s="51">
        <v>0</v>
      </c>
      <c r="H175" s="52">
        <f t="shared" si="3"/>
        <v>39</v>
      </c>
    </row>
    <row r="176" spans="1:8" x14ac:dyDescent="0.25">
      <c r="A176" s="146">
        <v>44455</v>
      </c>
      <c r="B176" s="50" t="s">
        <v>88</v>
      </c>
      <c r="C176" s="51">
        <v>0</v>
      </c>
      <c r="D176" s="51">
        <v>0</v>
      </c>
      <c r="E176" s="51">
        <v>2</v>
      </c>
      <c r="F176" s="51">
        <v>0</v>
      </c>
      <c r="G176" s="51">
        <v>0</v>
      </c>
      <c r="H176" s="52">
        <f t="shared" si="3"/>
        <v>2</v>
      </c>
    </row>
    <row r="177" spans="1:8" x14ac:dyDescent="0.25">
      <c r="A177" s="146">
        <v>44456</v>
      </c>
      <c r="B177" s="50" t="s">
        <v>67</v>
      </c>
      <c r="C177" s="51">
        <v>0</v>
      </c>
      <c r="D177" s="51">
        <v>762</v>
      </c>
      <c r="E177" s="51">
        <v>177</v>
      </c>
      <c r="F177" s="51">
        <v>7</v>
      </c>
      <c r="G177" s="51">
        <v>149</v>
      </c>
      <c r="H177" s="52">
        <f t="shared" si="3"/>
        <v>1095</v>
      </c>
    </row>
    <row r="178" spans="1:8" s="160" customFormat="1" x14ac:dyDescent="0.25">
      <c r="A178" s="150">
        <v>44457</v>
      </c>
      <c r="B178" s="148" t="s">
        <v>68</v>
      </c>
      <c r="C178" s="156">
        <f>SUM(C161:C177)</f>
        <v>919</v>
      </c>
      <c r="D178" s="156">
        <f>SUM(D161:D177)</f>
        <v>2171</v>
      </c>
      <c r="E178" s="156">
        <f>SUM(E161:E177)</f>
        <v>2331</v>
      </c>
      <c r="F178" s="156">
        <f>SUM(F161:F177)</f>
        <v>141</v>
      </c>
      <c r="G178" s="156">
        <f>SUM(G161:G177)</f>
        <v>314</v>
      </c>
      <c r="H178" s="149">
        <f t="shared" si="3"/>
        <v>5876</v>
      </c>
    </row>
    <row r="179" spans="1:8" s="160" customFormat="1" x14ac:dyDescent="0.25">
      <c r="A179" s="153"/>
      <c r="B179" s="154" t="s">
        <v>113</v>
      </c>
      <c r="C179" s="155">
        <f t="shared" ref="C179:H179" si="4">+C178+C160+C142</f>
        <v>3020</v>
      </c>
      <c r="D179" s="155">
        <f t="shared" si="4"/>
        <v>6872</v>
      </c>
      <c r="E179" s="155">
        <f t="shared" si="4"/>
        <v>8061</v>
      </c>
      <c r="F179" s="155">
        <f t="shared" si="4"/>
        <v>521</v>
      </c>
      <c r="G179" s="155">
        <f t="shared" si="4"/>
        <v>1088</v>
      </c>
      <c r="H179" s="155">
        <f t="shared" si="4"/>
        <v>19562</v>
      </c>
    </row>
    <row r="180" spans="1:8" s="160" customFormat="1" x14ac:dyDescent="0.25">
      <c r="A180" s="48">
        <v>44470</v>
      </c>
      <c r="B180" s="50" t="s">
        <v>82</v>
      </c>
      <c r="C180" s="49">
        <v>256</v>
      </c>
      <c r="D180" s="49">
        <v>542</v>
      </c>
      <c r="E180" s="49">
        <v>518</v>
      </c>
      <c r="F180" s="49">
        <v>37</v>
      </c>
      <c r="G180" s="49">
        <v>22</v>
      </c>
      <c r="H180" s="49">
        <f t="shared" ref="H180:H197" si="5">SUM(C180:G180)</f>
        <v>1375</v>
      </c>
    </row>
    <row r="181" spans="1:8" x14ac:dyDescent="0.25">
      <c r="A181" s="48">
        <v>44471</v>
      </c>
      <c r="B181" s="50" t="s">
        <v>63</v>
      </c>
      <c r="C181" s="8">
        <v>106</v>
      </c>
      <c r="D181" s="8">
        <v>120</v>
      </c>
      <c r="E181" s="8">
        <v>705</v>
      </c>
      <c r="F181" s="8">
        <v>666</v>
      </c>
      <c r="G181" s="8">
        <v>115</v>
      </c>
      <c r="H181" s="49">
        <f t="shared" si="5"/>
        <v>1712</v>
      </c>
    </row>
    <row r="182" spans="1:8" x14ac:dyDescent="0.25">
      <c r="A182" s="48">
        <v>44472</v>
      </c>
      <c r="B182" s="50" t="s">
        <v>62</v>
      </c>
      <c r="C182" s="8">
        <v>2</v>
      </c>
      <c r="D182" s="8">
        <v>16</v>
      </c>
      <c r="E182" s="8">
        <v>72</v>
      </c>
      <c r="F182" s="8">
        <v>0</v>
      </c>
      <c r="G182" s="8">
        <v>0</v>
      </c>
      <c r="H182" s="49">
        <f t="shared" si="5"/>
        <v>90</v>
      </c>
    </row>
    <row r="183" spans="1:8" x14ac:dyDescent="0.25">
      <c r="A183" s="48">
        <v>44473</v>
      </c>
      <c r="B183" s="50" t="s">
        <v>81</v>
      </c>
      <c r="C183" s="8">
        <v>4</v>
      </c>
      <c r="D183" s="8">
        <v>6</v>
      </c>
      <c r="E183" s="8">
        <v>25</v>
      </c>
      <c r="F183" s="8">
        <v>0</v>
      </c>
      <c r="G183" s="8">
        <v>1</v>
      </c>
      <c r="H183" s="49">
        <f t="shared" si="5"/>
        <v>36</v>
      </c>
    </row>
    <row r="184" spans="1:8" x14ac:dyDescent="0.25">
      <c r="A184" s="48">
        <v>44474</v>
      </c>
      <c r="B184" s="50" t="s">
        <v>64</v>
      </c>
      <c r="C184" s="8">
        <v>45</v>
      </c>
      <c r="D184" s="8">
        <v>304</v>
      </c>
      <c r="E184" s="8">
        <v>210</v>
      </c>
      <c r="F184" s="8">
        <v>652</v>
      </c>
      <c r="G184" s="8">
        <v>150</v>
      </c>
      <c r="H184" s="49">
        <f t="shared" si="5"/>
        <v>1361</v>
      </c>
    </row>
    <row r="185" spans="1:8" x14ac:dyDescent="0.25">
      <c r="A185" s="48">
        <v>44475</v>
      </c>
      <c r="B185" s="50" t="s">
        <v>65</v>
      </c>
      <c r="C185" s="8">
        <v>3</v>
      </c>
      <c r="D185" s="8">
        <v>33</v>
      </c>
      <c r="E185" s="8">
        <v>52</v>
      </c>
      <c r="F185" s="8">
        <v>2</v>
      </c>
      <c r="G185" s="8">
        <v>3</v>
      </c>
      <c r="H185" s="49">
        <f t="shared" si="5"/>
        <v>93</v>
      </c>
    </row>
    <row r="186" spans="1:8" x14ac:dyDescent="0.25">
      <c r="A186" s="48">
        <v>44476</v>
      </c>
      <c r="B186" s="50" t="s">
        <v>66</v>
      </c>
      <c r="C186" s="8">
        <v>177</v>
      </c>
      <c r="D186" s="8">
        <v>0</v>
      </c>
      <c r="E186" s="8">
        <v>0</v>
      </c>
      <c r="F186" s="8">
        <v>0</v>
      </c>
      <c r="G186" s="8">
        <v>0</v>
      </c>
      <c r="H186" s="49">
        <f t="shared" si="5"/>
        <v>177</v>
      </c>
    </row>
    <row r="187" spans="1:8" x14ac:dyDescent="0.25">
      <c r="A187" s="48">
        <v>44477</v>
      </c>
      <c r="B187" s="50" t="s">
        <v>83</v>
      </c>
      <c r="C187" s="8">
        <v>45</v>
      </c>
      <c r="D187" s="8">
        <v>120</v>
      </c>
      <c r="E187" s="8">
        <v>319</v>
      </c>
      <c r="F187" s="8">
        <v>19</v>
      </c>
      <c r="G187" s="8">
        <v>4</v>
      </c>
      <c r="H187" s="49">
        <f t="shared" si="5"/>
        <v>507</v>
      </c>
    </row>
    <row r="188" spans="1:8" x14ac:dyDescent="0.25">
      <c r="A188" s="48">
        <v>44478</v>
      </c>
      <c r="B188" s="50" t="s">
        <v>84</v>
      </c>
      <c r="C188" s="8">
        <v>50</v>
      </c>
      <c r="D188" s="8">
        <v>158</v>
      </c>
      <c r="E188" s="8">
        <v>76</v>
      </c>
      <c r="F188" s="8">
        <v>47</v>
      </c>
      <c r="G188" s="8">
        <v>0</v>
      </c>
      <c r="H188" s="49">
        <f t="shared" si="5"/>
        <v>331</v>
      </c>
    </row>
    <row r="189" spans="1:8" x14ac:dyDescent="0.25">
      <c r="A189" s="48">
        <v>44479</v>
      </c>
      <c r="B189" s="50" t="s">
        <v>9</v>
      </c>
      <c r="C189" s="8">
        <v>94</v>
      </c>
      <c r="D189" s="8">
        <v>252</v>
      </c>
      <c r="E189" s="8">
        <v>173</v>
      </c>
      <c r="F189" s="8">
        <v>50</v>
      </c>
      <c r="G189" s="8">
        <v>1</v>
      </c>
      <c r="H189" s="49">
        <f t="shared" si="5"/>
        <v>570</v>
      </c>
    </row>
    <row r="190" spans="1:8" x14ac:dyDescent="0.25">
      <c r="A190" s="48">
        <v>44480</v>
      </c>
      <c r="B190" s="50" t="s">
        <v>110</v>
      </c>
      <c r="C190" s="8">
        <v>5</v>
      </c>
      <c r="D190" s="8">
        <v>166</v>
      </c>
      <c r="E190" s="8">
        <v>121</v>
      </c>
      <c r="F190" s="8">
        <v>588</v>
      </c>
      <c r="G190" s="8">
        <v>215</v>
      </c>
      <c r="H190" s="49">
        <f t="shared" si="5"/>
        <v>1095</v>
      </c>
    </row>
    <row r="191" spans="1:8" x14ac:dyDescent="0.25">
      <c r="A191" s="48">
        <v>44480</v>
      </c>
      <c r="B191" s="50" t="s">
        <v>89</v>
      </c>
      <c r="C191" s="94" t="s">
        <v>111</v>
      </c>
      <c r="D191" s="8">
        <v>0</v>
      </c>
      <c r="E191" s="8">
        <v>105</v>
      </c>
      <c r="F191" s="8">
        <v>0</v>
      </c>
      <c r="G191" s="8">
        <v>0</v>
      </c>
      <c r="H191" s="49">
        <f t="shared" si="5"/>
        <v>105</v>
      </c>
    </row>
    <row r="192" spans="1:8" x14ac:dyDescent="0.25">
      <c r="A192" s="48">
        <v>44481</v>
      </c>
      <c r="B192" s="50" t="s">
        <v>85</v>
      </c>
      <c r="C192" s="94" t="s">
        <v>111</v>
      </c>
      <c r="D192" s="8">
        <v>0</v>
      </c>
      <c r="E192" s="8">
        <v>46</v>
      </c>
      <c r="F192" s="8">
        <v>0</v>
      </c>
      <c r="G192" s="8">
        <v>0</v>
      </c>
      <c r="H192" s="49">
        <f t="shared" si="5"/>
        <v>46</v>
      </c>
    </row>
    <row r="193" spans="1:8" x14ac:dyDescent="0.25">
      <c r="A193" s="48">
        <v>44482</v>
      </c>
      <c r="B193" s="50" t="s">
        <v>86</v>
      </c>
      <c r="C193" s="94" t="s">
        <v>111</v>
      </c>
      <c r="D193" s="8">
        <v>4</v>
      </c>
      <c r="E193" s="8">
        <v>3</v>
      </c>
      <c r="F193" s="8">
        <v>0</v>
      </c>
      <c r="G193" s="8">
        <v>1</v>
      </c>
      <c r="H193" s="49">
        <f t="shared" si="5"/>
        <v>8</v>
      </c>
    </row>
    <row r="194" spans="1:8" x14ac:dyDescent="0.25">
      <c r="A194" s="48">
        <v>44483</v>
      </c>
      <c r="B194" s="50" t="s">
        <v>87</v>
      </c>
      <c r="C194" s="94" t="s">
        <v>111</v>
      </c>
      <c r="D194" s="8">
        <v>0</v>
      </c>
      <c r="E194" s="8">
        <v>0</v>
      </c>
      <c r="F194" s="8">
        <v>0</v>
      </c>
      <c r="G194" s="8">
        <v>8</v>
      </c>
      <c r="H194" s="49">
        <f t="shared" si="5"/>
        <v>8</v>
      </c>
    </row>
    <row r="195" spans="1:8" x14ac:dyDescent="0.25">
      <c r="A195" s="48">
        <v>44484</v>
      </c>
      <c r="B195" s="50" t="s">
        <v>90</v>
      </c>
      <c r="C195" s="94" t="s">
        <v>111</v>
      </c>
      <c r="D195" s="8">
        <v>0</v>
      </c>
      <c r="E195" s="8">
        <v>2</v>
      </c>
      <c r="F195" s="8">
        <v>0</v>
      </c>
      <c r="G195" s="8">
        <v>0</v>
      </c>
      <c r="H195" s="49">
        <f t="shared" si="5"/>
        <v>2</v>
      </c>
    </row>
    <row r="196" spans="1:8" x14ac:dyDescent="0.25">
      <c r="A196" s="48">
        <v>44485</v>
      </c>
      <c r="B196" s="50" t="s">
        <v>88</v>
      </c>
      <c r="C196" s="94" t="s">
        <v>111</v>
      </c>
      <c r="D196" s="8">
        <v>0</v>
      </c>
      <c r="E196" s="8">
        <v>3</v>
      </c>
      <c r="F196" s="8">
        <v>0</v>
      </c>
      <c r="G196" s="8">
        <v>0</v>
      </c>
      <c r="H196" s="49">
        <f t="shared" si="5"/>
        <v>3</v>
      </c>
    </row>
    <row r="197" spans="1:8" x14ac:dyDescent="0.25">
      <c r="A197" s="48">
        <v>44486</v>
      </c>
      <c r="B197" s="50" t="s">
        <v>67</v>
      </c>
      <c r="C197" s="8">
        <v>8</v>
      </c>
      <c r="D197" s="8">
        <v>663</v>
      </c>
      <c r="E197" s="8">
        <v>40</v>
      </c>
      <c r="F197" s="8">
        <v>83</v>
      </c>
      <c r="G197" s="8">
        <v>588</v>
      </c>
      <c r="H197" s="49">
        <f t="shared" si="5"/>
        <v>1382</v>
      </c>
    </row>
    <row r="198" spans="1:8" s="160" customFormat="1" x14ac:dyDescent="0.25">
      <c r="A198" s="150">
        <v>44487</v>
      </c>
      <c r="B198" s="148" t="s">
        <v>68</v>
      </c>
      <c r="C198" s="157">
        <f>SUM(C180:C197)</f>
        <v>795</v>
      </c>
      <c r="D198" s="157">
        <f>SUM(D180:D197)</f>
        <v>2384</v>
      </c>
      <c r="E198" s="157">
        <f>SUM(E180:E197)</f>
        <v>2470</v>
      </c>
      <c r="F198" s="157">
        <f>SUM(F180:F197)</f>
        <v>2144</v>
      </c>
      <c r="G198" s="157">
        <f>SUM(G180:G197)</f>
        <v>1108</v>
      </c>
      <c r="H198" s="149">
        <f>C198+D198+E198+F198+G198</f>
        <v>8901</v>
      </c>
    </row>
    <row r="199" spans="1:8" x14ac:dyDescent="0.25">
      <c r="A199" s="48">
        <v>44501</v>
      </c>
      <c r="B199" s="50" t="s">
        <v>82</v>
      </c>
      <c r="C199" s="49">
        <v>258</v>
      </c>
      <c r="D199" s="49">
        <v>740</v>
      </c>
      <c r="E199" s="49">
        <v>607</v>
      </c>
      <c r="F199" s="49">
        <v>45</v>
      </c>
      <c r="G199" s="49">
        <v>15</v>
      </c>
      <c r="H199" s="49">
        <f t="shared" ref="H199:H236" si="6">SUM(C199:G199)</f>
        <v>1665</v>
      </c>
    </row>
    <row r="200" spans="1:8" x14ac:dyDescent="0.25">
      <c r="A200" s="48">
        <v>44502</v>
      </c>
      <c r="B200" s="50" t="s">
        <v>63</v>
      </c>
      <c r="C200" s="8">
        <v>94</v>
      </c>
      <c r="D200" s="8">
        <v>115</v>
      </c>
      <c r="E200" s="8">
        <v>642</v>
      </c>
      <c r="F200" s="8">
        <v>134</v>
      </c>
      <c r="G200" s="8">
        <v>76</v>
      </c>
      <c r="H200" s="49">
        <f t="shared" si="6"/>
        <v>1061</v>
      </c>
    </row>
    <row r="201" spans="1:8" x14ac:dyDescent="0.25">
      <c r="A201" s="48">
        <v>44503</v>
      </c>
      <c r="B201" s="50" t="s">
        <v>62</v>
      </c>
      <c r="C201" s="8">
        <v>3</v>
      </c>
      <c r="D201" s="8">
        <v>27</v>
      </c>
      <c r="E201" s="8">
        <v>37</v>
      </c>
      <c r="F201" s="8">
        <v>1</v>
      </c>
      <c r="G201" s="8">
        <v>2</v>
      </c>
      <c r="H201" s="49">
        <f t="shared" si="6"/>
        <v>70</v>
      </c>
    </row>
    <row r="202" spans="1:8" x14ac:dyDescent="0.25">
      <c r="A202" s="48">
        <v>44504</v>
      </c>
      <c r="B202" s="50" t="s">
        <v>81</v>
      </c>
      <c r="C202" s="8">
        <v>9</v>
      </c>
      <c r="D202" s="8">
        <v>39</v>
      </c>
      <c r="E202" s="8">
        <v>20</v>
      </c>
      <c r="F202" s="8">
        <v>0</v>
      </c>
      <c r="G202" s="8">
        <v>1</v>
      </c>
      <c r="H202" s="49">
        <f t="shared" si="6"/>
        <v>69</v>
      </c>
    </row>
    <row r="203" spans="1:8" x14ac:dyDescent="0.25">
      <c r="A203" s="48">
        <v>44505</v>
      </c>
      <c r="B203" s="50" t="s">
        <v>64</v>
      </c>
      <c r="C203" s="8">
        <v>25</v>
      </c>
      <c r="D203" s="8">
        <v>198</v>
      </c>
      <c r="E203" s="8">
        <v>122</v>
      </c>
      <c r="F203" s="8">
        <v>135</v>
      </c>
      <c r="G203" s="8">
        <v>35</v>
      </c>
      <c r="H203" s="49">
        <f t="shared" si="6"/>
        <v>515</v>
      </c>
    </row>
    <row r="204" spans="1:8" x14ac:dyDescent="0.25">
      <c r="A204" s="48">
        <v>44506</v>
      </c>
      <c r="B204" s="50" t="s">
        <v>65</v>
      </c>
      <c r="C204" s="8">
        <v>2</v>
      </c>
      <c r="D204" s="8">
        <v>22</v>
      </c>
      <c r="E204" s="8">
        <v>38</v>
      </c>
      <c r="F204" s="8">
        <v>4</v>
      </c>
      <c r="G204" s="8">
        <v>2</v>
      </c>
      <c r="H204" s="49">
        <f t="shared" si="6"/>
        <v>68</v>
      </c>
    </row>
    <row r="205" spans="1:8" x14ac:dyDescent="0.25">
      <c r="A205" s="48">
        <v>44507</v>
      </c>
      <c r="B205" s="50" t="s">
        <v>66</v>
      </c>
      <c r="C205" s="8">
        <v>168</v>
      </c>
      <c r="D205" s="8">
        <v>0</v>
      </c>
      <c r="E205" s="8">
        <v>0</v>
      </c>
      <c r="F205" s="8">
        <v>0</v>
      </c>
      <c r="G205" s="8">
        <v>0</v>
      </c>
      <c r="H205" s="49">
        <f t="shared" si="6"/>
        <v>168</v>
      </c>
    </row>
    <row r="206" spans="1:8" x14ac:dyDescent="0.25">
      <c r="A206" s="48">
        <v>44508</v>
      </c>
      <c r="B206" s="50" t="s">
        <v>83</v>
      </c>
      <c r="C206" s="8">
        <v>44</v>
      </c>
      <c r="D206" s="8">
        <v>70</v>
      </c>
      <c r="E206" s="8">
        <v>307</v>
      </c>
      <c r="F206" s="8">
        <v>24</v>
      </c>
      <c r="G206" s="8">
        <v>0</v>
      </c>
      <c r="H206" s="49">
        <f t="shared" si="6"/>
        <v>445</v>
      </c>
    </row>
    <row r="207" spans="1:8" x14ac:dyDescent="0.25">
      <c r="A207" s="48">
        <v>44509</v>
      </c>
      <c r="B207" s="50" t="s">
        <v>84</v>
      </c>
      <c r="C207" s="8">
        <v>25</v>
      </c>
      <c r="D207" s="8">
        <v>190</v>
      </c>
      <c r="E207" s="8">
        <v>84</v>
      </c>
      <c r="F207" s="8">
        <v>57</v>
      </c>
      <c r="G207" s="8">
        <v>1</v>
      </c>
      <c r="H207" s="49">
        <f t="shared" si="6"/>
        <v>357</v>
      </c>
    </row>
    <row r="208" spans="1:8" x14ac:dyDescent="0.25">
      <c r="A208" s="48">
        <v>44510</v>
      </c>
      <c r="B208" s="50" t="s">
        <v>9</v>
      </c>
      <c r="C208" s="8">
        <v>67</v>
      </c>
      <c r="D208" s="8">
        <v>240</v>
      </c>
      <c r="E208" s="8">
        <v>219</v>
      </c>
      <c r="F208" s="8">
        <v>16</v>
      </c>
      <c r="G208" s="8">
        <v>1</v>
      </c>
      <c r="H208" s="49">
        <f t="shared" si="6"/>
        <v>543</v>
      </c>
    </row>
    <row r="209" spans="1:8" x14ac:dyDescent="0.25">
      <c r="A209" s="48">
        <v>44511</v>
      </c>
      <c r="B209" s="50" t="s">
        <v>110</v>
      </c>
      <c r="C209" s="8">
        <v>18</v>
      </c>
      <c r="D209" s="8">
        <v>171</v>
      </c>
      <c r="E209" s="8">
        <v>163</v>
      </c>
      <c r="F209" s="8">
        <v>413</v>
      </c>
      <c r="G209" s="8">
        <v>43</v>
      </c>
      <c r="H209" s="49">
        <f t="shared" si="6"/>
        <v>808</v>
      </c>
    </row>
    <row r="210" spans="1:8" x14ac:dyDescent="0.25">
      <c r="A210" s="48">
        <v>44512</v>
      </c>
      <c r="B210" s="50" t="s">
        <v>89</v>
      </c>
      <c r="C210" s="8">
        <v>0</v>
      </c>
      <c r="D210" s="8">
        <v>0</v>
      </c>
      <c r="E210" s="8">
        <v>119</v>
      </c>
      <c r="F210" s="8">
        <v>0</v>
      </c>
      <c r="G210" s="8">
        <v>0</v>
      </c>
      <c r="H210" s="49">
        <f t="shared" si="6"/>
        <v>119</v>
      </c>
    </row>
    <row r="211" spans="1:8" x14ac:dyDescent="0.25">
      <c r="A211" s="48">
        <v>44513</v>
      </c>
      <c r="B211" s="50" t="s">
        <v>85</v>
      </c>
      <c r="C211" s="8">
        <v>0</v>
      </c>
      <c r="D211" s="8">
        <v>0</v>
      </c>
      <c r="E211" s="8">
        <v>71</v>
      </c>
      <c r="F211" s="8">
        <v>0</v>
      </c>
      <c r="G211" s="8">
        <v>0</v>
      </c>
      <c r="H211" s="49">
        <f t="shared" si="6"/>
        <v>71</v>
      </c>
    </row>
    <row r="212" spans="1:8" x14ac:dyDescent="0.25">
      <c r="A212" s="48">
        <v>44514</v>
      </c>
      <c r="B212" s="50" t="s">
        <v>86</v>
      </c>
      <c r="C212" s="8">
        <v>0</v>
      </c>
      <c r="D212" s="8">
        <v>3</v>
      </c>
      <c r="E212" s="8">
        <v>12</v>
      </c>
      <c r="F212" s="8">
        <v>0</v>
      </c>
      <c r="G212" s="8"/>
      <c r="H212" s="49">
        <f t="shared" si="6"/>
        <v>15</v>
      </c>
    </row>
    <row r="213" spans="1:8" x14ac:dyDescent="0.25">
      <c r="A213" s="48">
        <v>44515</v>
      </c>
      <c r="B213" s="50" t="s">
        <v>87</v>
      </c>
      <c r="C213" s="8">
        <v>0</v>
      </c>
      <c r="D213" s="8">
        <v>0</v>
      </c>
      <c r="E213" s="8">
        <v>0</v>
      </c>
      <c r="F213" s="8">
        <v>0</v>
      </c>
      <c r="G213" s="8">
        <v>5</v>
      </c>
      <c r="H213" s="49">
        <f t="shared" si="6"/>
        <v>5</v>
      </c>
    </row>
    <row r="214" spans="1:8" x14ac:dyDescent="0.25">
      <c r="A214" s="48">
        <v>44516</v>
      </c>
      <c r="B214" s="50" t="s">
        <v>90</v>
      </c>
      <c r="C214" s="8">
        <v>0</v>
      </c>
      <c r="D214" s="8">
        <v>0</v>
      </c>
      <c r="E214" s="8">
        <v>0</v>
      </c>
      <c r="F214" s="8">
        <v>0</v>
      </c>
      <c r="G214" s="8"/>
      <c r="H214" s="49">
        <f t="shared" si="6"/>
        <v>0</v>
      </c>
    </row>
    <row r="215" spans="1:8" x14ac:dyDescent="0.25">
      <c r="A215" s="48">
        <v>44517</v>
      </c>
      <c r="B215" s="50" t="s">
        <v>88</v>
      </c>
      <c r="C215" s="8">
        <v>0</v>
      </c>
      <c r="D215" s="8">
        <v>0</v>
      </c>
      <c r="E215" s="8">
        <v>0</v>
      </c>
      <c r="F215" s="8">
        <v>1</v>
      </c>
      <c r="G215" s="8">
        <v>1</v>
      </c>
      <c r="H215" s="49">
        <f t="shared" si="6"/>
        <v>2</v>
      </c>
    </row>
    <row r="216" spans="1:8" x14ac:dyDescent="0.25">
      <c r="A216" s="48">
        <v>44518</v>
      </c>
      <c r="B216" s="50" t="s">
        <v>67</v>
      </c>
      <c r="C216" s="8">
        <v>184</v>
      </c>
      <c r="D216" s="8">
        <v>564</v>
      </c>
      <c r="E216" s="8">
        <v>219</v>
      </c>
      <c r="F216" s="8">
        <v>87</v>
      </c>
      <c r="G216" s="8">
        <v>173</v>
      </c>
      <c r="H216" s="49">
        <f t="shared" si="6"/>
        <v>1227</v>
      </c>
    </row>
    <row r="217" spans="1:8" x14ac:dyDescent="0.25">
      <c r="A217" s="150">
        <v>44519</v>
      </c>
      <c r="B217" s="148" t="s">
        <v>68</v>
      </c>
      <c r="C217" s="157">
        <f>SUM(C199:C216)</f>
        <v>897</v>
      </c>
      <c r="D217" s="149">
        <f>SUM(D199:D216)</f>
        <v>2379</v>
      </c>
      <c r="E217" s="149">
        <f>SUM(E199:E216)</f>
        <v>2660</v>
      </c>
      <c r="F217" s="149">
        <f>SUM(F199:F216)</f>
        <v>917</v>
      </c>
      <c r="G217" s="149">
        <f>SUM(G199:G216)</f>
        <v>355</v>
      </c>
      <c r="H217" s="149">
        <f t="shared" si="6"/>
        <v>7208</v>
      </c>
    </row>
    <row r="218" spans="1:8" x14ac:dyDescent="0.25">
      <c r="A218" s="48">
        <v>44531</v>
      </c>
      <c r="B218" s="50" t="s">
        <v>82</v>
      </c>
      <c r="C218" s="49">
        <v>241</v>
      </c>
      <c r="D218" s="49">
        <v>519</v>
      </c>
      <c r="E218" s="49">
        <v>567</v>
      </c>
      <c r="F218" s="49">
        <v>49</v>
      </c>
      <c r="G218" s="49">
        <v>34</v>
      </c>
      <c r="H218" s="49">
        <f t="shared" si="6"/>
        <v>1410</v>
      </c>
    </row>
    <row r="219" spans="1:8" x14ac:dyDescent="0.25">
      <c r="A219" s="48">
        <v>44531</v>
      </c>
      <c r="B219" s="50" t="s">
        <v>63</v>
      </c>
      <c r="C219" s="49">
        <v>93</v>
      </c>
      <c r="D219" s="8">
        <v>86</v>
      </c>
      <c r="E219" s="8">
        <v>406</v>
      </c>
      <c r="F219" s="8">
        <v>110</v>
      </c>
      <c r="G219" s="8">
        <v>56</v>
      </c>
      <c r="H219" s="49">
        <f t="shared" si="6"/>
        <v>751</v>
      </c>
    </row>
    <row r="220" spans="1:8" x14ac:dyDescent="0.25">
      <c r="A220" s="48">
        <v>44531</v>
      </c>
      <c r="B220" s="50" t="s">
        <v>62</v>
      </c>
      <c r="C220" s="49">
        <v>4</v>
      </c>
      <c r="D220" s="8">
        <v>26</v>
      </c>
      <c r="E220" s="8">
        <v>32</v>
      </c>
      <c r="F220" s="8">
        <v>3</v>
      </c>
      <c r="G220" s="8">
        <v>1</v>
      </c>
      <c r="H220" s="49">
        <f t="shared" si="6"/>
        <v>66</v>
      </c>
    </row>
    <row r="221" spans="1:8" x14ac:dyDescent="0.25">
      <c r="A221" s="48">
        <v>44531</v>
      </c>
      <c r="B221" s="50" t="s">
        <v>81</v>
      </c>
      <c r="C221" s="49">
        <v>5</v>
      </c>
      <c r="D221" s="8">
        <v>20</v>
      </c>
      <c r="E221" s="8">
        <v>16</v>
      </c>
      <c r="F221" s="8">
        <v>0</v>
      </c>
      <c r="G221" s="8">
        <v>0</v>
      </c>
      <c r="H221" s="49">
        <f t="shared" si="6"/>
        <v>41</v>
      </c>
    </row>
    <row r="222" spans="1:8" x14ac:dyDescent="0.25">
      <c r="A222" s="48">
        <v>44531</v>
      </c>
      <c r="B222" s="50" t="s">
        <v>64</v>
      </c>
      <c r="C222" s="49">
        <v>22</v>
      </c>
      <c r="D222" s="8">
        <v>155</v>
      </c>
      <c r="E222" s="8">
        <v>158</v>
      </c>
      <c r="F222" s="8">
        <v>181</v>
      </c>
      <c r="G222" s="8">
        <v>57</v>
      </c>
      <c r="H222" s="49">
        <f t="shared" si="6"/>
        <v>573</v>
      </c>
    </row>
    <row r="223" spans="1:8" x14ac:dyDescent="0.25">
      <c r="A223" s="48">
        <v>44531</v>
      </c>
      <c r="B223" s="50" t="s">
        <v>65</v>
      </c>
      <c r="C223" s="49">
        <v>3</v>
      </c>
      <c r="D223" s="8">
        <v>20</v>
      </c>
      <c r="E223" s="8">
        <v>29</v>
      </c>
      <c r="F223" s="8">
        <v>2</v>
      </c>
      <c r="G223" s="8">
        <v>5</v>
      </c>
      <c r="H223" s="49">
        <f t="shared" si="6"/>
        <v>59</v>
      </c>
    </row>
    <row r="224" spans="1:8" x14ac:dyDescent="0.25">
      <c r="A224" s="48">
        <v>44531</v>
      </c>
      <c r="B224" s="50" t="s">
        <v>66</v>
      </c>
      <c r="C224" s="49">
        <v>176</v>
      </c>
      <c r="D224" s="8">
        <v>0</v>
      </c>
      <c r="E224" s="8">
        <v>0</v>
      </c>
      <c r="F224" s="8">
        <v>0</v>
      </c>
      <c r="G224" s="8"/>
      <c r="H224" s="49">
        <f t="shared" si="6"/>
        <v>176</v>
      </c>
    </row>
    <row r="225" spans="1:8" x14ac:dyDescent="0.25">
      <c r="A225" s="48">
        <v>44531</v>
      </c>
      <c r="B225" s="50" t="s">
        <v>83</v>
      </c>
      <c r="C225" s="49">
        <v>37</v>
      </c>
      <c r="D225" s="8">
        <v>81</v>
      </c>
      <c r="E225" s="8">
        <v>221</v>
      </c>
      <c r="F225" s="8">
        <v>19</v>
      </c>
      <c r="G225" s="8">
        <v>3</v>
      </c>
      <c r="H225" s="49">
        <f t="shared" si="6"/>
        <v>361</v>
      </c>
    </row>
    <row r="226" spans="1:8" x14ac:dyDescent="0.25">
      <c r="A226" s="48">
        <v>44531</v>
      </c>
      <c r="B226" s="50" t="s">
        <v>84</v>
      </c>
      <c r="C226" s="49">
        <v>20</v>
      </c>
      <c r="D226" s="8">
        <v>129</v>
      </c>
      <c r="E226" s="8">
        <v>67</v>
      </c>
      <c r="F226" s="8">
        <v>91</v>
      </c>
      <c r="G226" s="8"/>
      <c r="H226" s="49">
        <f t="shared" si="6"/>
        <v>307</v>
      </c>
    </row>
    <row r="227" spans="1:8" x14ac:dyDescent="0.25">
      <c r="A227" s="48">
        <v>44531</v>
      </c>
      <c r="B227" s="50" t="s">
        <v>9</v>
      </c>
      <c r="C227" s="49">
        <v>67</v>
      </c>
      <c r="D227" s="8">
        <v>150</v>
      </c>
      <c r="E227" s="8">
        <v>145</v>
      </c>
      <c r="F227" s="8">
        <v>5</v>
      </c>
      <c r="G227" s="8">
        <v>2</v>
      </c>
      <c r="H227" s="49">
        <f t="shared" si="6"/>
        <v>369</v>
      </c>
    </row>
    <row r="228" spans="1:8" x14ac:dyDescent="0.25">
      <c r="A228" s="48">
        <v>44531</v>
      </c>
      <c r="B228" s="50" t="s">
        <v>110</v>
      </c>
      <c r="C228" s="49">
        <v>11</v>
      </c>
      <c r="D228" s="8">
        <v>132</v>
      </c>
      <c r="E228" s="8">
        <v>131</v>
      </c>
      <c r="F228" s="8">
        <v>720</v>
      </c>
      <c r="G228" s="8">
        <v>33</v>
      </c>
      <c r="H228" s="49">
        <f t="shared" si="6"/>
        <v>1027</v>
      </c>
    </row>
    <row r="229" spans="1:8" x14ac:dyDescent="0.25">
      <c r="A229" s="48">
        <v>44531</v>
      </c>
      <c r="B229" s="50" t="s">
        <v>89</v>
      </c>
      <c r="C229" s="49">
        <v>0</v>
      </c>
      <c r="D229" s="8"/>
      <c r="E229" s="8">
        <v>48</v>
      </c>
      <c r="F229" s="8">
        <v>0</v>
      </c>
      <c r="G229" s="8">
        <v>0</v>
      </c>
      <c r="H229" s="49">
        <f t="shared" si="6"/>
        <v>48</v>
      </c>
    </row>
    <row r="230" spans="1:8" x14ac:dyDescent="0.25">
      <c r="A230" s="48">
        <v>44531</v>
      </c>
      <c r="B230" s="50" t="s">
        <v>85</v>
      </c>
      <c r="C230" s="49">
        <v>0</v>
      </c>
      <c r="D230" s="8"/>
      <c r="E230" s="8">
        <v>13</v>
      </c>
      <c r="F230" s="8">
        <v>0</v>
      </c>
      <c r="G230" s="8">
        <v>0</v>
      </c>
      <c r="H230" s="49">
        <f t="shared" si="6"/>
        <v>13</v>
      </c>
    </row>
    <row r="231" spans="1:8" x14ac:dyDescent="0.25">
      <c r="A231" s="48">
        <v>44531</v>
      </c>
      <c r="B231" s="50" t="s">
        <v>86</v>
      </c>
      <c r="C231" s="49">
        <v>0</v>
      </c>
      <c r="D231" s="8"/>
      <c r="E231" s="8">
        <v>0</v>
      </c>
      <c r="F231" s="8">
        <v>0</v>
      </c>
      <c r="G231" s="8">
        <v>0</v>
      </c>
      <c r="H231" s="49">
        <f t="shared" si="6"/>
        <v>0</v>
      </c>
    </row>
    <row r="232" spans="1:8" x14ac:dyDescent="0.25">
      <c r="A232" s="48">
        <v>44531</v>
      </c>
      <c r="B232" s="50" t="s">
        <v>87</v>
      </c>
      <c r="C232" s="49">
        <v>0</v>
      </c>
      <c r="D232" s="8"/>
      <c r="E232" s="8">
        <v>1</v>
      </c>
      <c r="F232" s="8">
        <v>1</v>
      </c>
      <c r="G232" s="8">
        <v>2</v>
      </c>
      <c r="H232" s="49">
        <f t="shared" si="6"/>
        <v>4</v>
      </c>
    </row>
    <row r="233" spans="1:8" x14ac:dyDescent="0.25">
      <c r="A233" s="48">
        <v>44531</v>
      </c>
      <c r="B233" s="50" t="s">
        <v>90</v>
      </c>
      <c r="C233" s="49">
        <v>0</v>
      </c>
      <c r="D233" s="8"/>
      <c r="E233" s="8">
        <v>0</v>
      </c>
      <c r="F233" s="8">
        <v>0</v>
      </c>
      <c r="G233" s="8">
        <v>0</v>
      </c>
      <c r="H233" s="49">
        <f t="shared" si="6"/>
        <v>0</v>
      </c>
    </row>
    <row r="234" spans="1:8" x14ac:dyDescent="0.25">
      <c r="A234" s="48">
        <v>44531</v>
      </c>
      <c r="B234" s="50" t="s">
        <v>88</v>
      </c>
      <c r="C234" s="49">
        <v>0</v>
      </c>
      <c r="D234" s="8">
        <v>2</v>
      </c>
      <c r="E234" s="8">
        <v>1</v>
      </c>
      <c r="F234" s="8">
        <v>0</v>
      </c>
      <c r="G234" s="8">
        <v>0</v>
      </c>
      <c r="H234" s="49">
        <f t="shared" si="6"/>
        <v>3</v>
      </c>
    </row>
    <row r="235" spans="1:8" x14ac:dyDescent="0.25">
      <c r="A235" s="48">
        <v>44531</v>
      </c>
      <c r="B235" s="50" t="s">
        <v>67</v>
      </c>
      <c r="C235" s="49">
        <v>0</v>
      </c>
      <c r="D235" s="8">
        <v>416</v>
      </c>
      <c r="E235" s="8">
        <v>423</v>
      </c>
      <c r="F235" s="8">
        <v>650</v>
      </c>
      <c r="G235" s="8">
        <v>75</v>
      </c>
      <c r="H235" s="49">
        <f t="shared" si="6"/>
        <v>1564</v>
      </c>
    </row>
    <row r="236" spans="1:8" x14ac:dyDescent="0.25">
      <c r="A236" s="150">
        <v>44531</v>
      </c>
      <c r="B236" s="148" t="s">
        <v>68</v>
      </c>
      <c r="C236" s="157">
        <f>SUM(C218:C235)</f>
        <v>679</v>
      </c>
      <c r="D236" s="149">
        <f>SUM(D218:D235)</f>
        <v>1736</v>
      </c>
      <c r="E236" s="149">
        <f>SUM(E218:E235)</f>
        <v>2258</v>
      </c>
      <c r="F236" s="149">
        <f>SUM(F218:F235)</f>
        <v>1831</v>
      </c>
      <c r="G236" s="149">
        <f>SUM(G218:G235)</f>
        <v>268</v>
      </c>
      <c r="H236" s="149">
        <f t="shared" si="6"/>
        <v>6772</v>
      </c>
    </row>
    <row r="237" spans="1:8" x14ac:dyDescent="0.25">
      <c r="A237" s="153"/>
      <c r="B237" s="154" t="s">
        <v>113</v>
      </c>
      <c r="C237" s="155">
        <f t="shared" ref="C237:H237" si="7">+C236+C217+C198</f>
        <v>2371</v>
      </c>
      <c r="D237" s="155">
        <f t="shared" si="7"/>
        <v>6499</v>
      </c>
      <c r="E237" s="155">
        <f t="shared" si="7"/>
        <v>7388</v>
      </c>
      <c r="F237" s="155">
        <f t="shared" si="7"/>
        <v>4892</v>
      </c>
      <c r="G237" s="155">
        <f t="shared" si="7"/>
        <v>1731</v>
      </c>
      <c r="H237" s="155">
        <f t="shared" si="7"/>
        <v>22881</v>
      </c>
    </row>
    <row r="238" spans="1:8" x14ac:dyDescent="0.25">
      <c r="A238" s="48">
        <v>44562</v>
      </c>
      <c r="B238" s="50" t="s">
        <v>82</v>
      </c>
      <c r="C238" s="49">
        <v>264</v>
      </c>
      <c r="D238" s="49">
        <v>641</v>
      </c>
      <c r="E238" s="49">
        <v>543</v>
      </c>
      <c r="F238" s="49">
        <v>26</v>
      </c>
      <c r="G238" s="49">
        <v>15</v>
      </c>
      <c r="H238" s="49">
        <f t="shared" ref="H238:H269" si="8">SUM(C238:G238)</f>
        <v>1489</v>
      </c>
    </row>
    <row r="239" spans="1:8" x14ac:dyDescent="0.25">
      <c r="A239" s="48">
        <v>44563</v>
      </c>
      <c r="B239" s="50" t="s">
        <v>63</v>
      </c>
      <c r="C239" s="49">
        <v>85</v>
      </c>
      <c r="D239" s="8">
        <v>91</v>
      </c>
      <c r="E239" s="8">
        <v>347</v>
      </c>
      <c r="F239" s="8">
        <v>114</v>
      </c>
      <c r="G239" s="8">
        <v>28</v>
      </c>
      <c r="H239" s="49">
        <f t="shared" si="8"/>
        <v>665</v>
      </c>
    </row>
    <row r="240" spans="1:8" x14ac:dyDescent="0.25">
      <c r="A240" s="48">
        <v>44564</v>
      </c>
      <c r="B240" s="50" t="s">
        <v>62</v>
      </c>
      <c r="C240" s="49">
        <v>4</v>
      </c>
      <c r="D240" s="8">
        <v>49</v>
      </c>
      <c r="E240" s="8">
        <v>32</v>
      </c>
      <c r="F240" s="8">
        <v>0</v>
      </c>
      <c r="G240" s="8">
        <v>0</v>
      </c>
      <c r="H240" s="49">
        <f t="shared" si="8"/>
        <v>85</v>
      </c>
    </row>
    <row r="241" spans="1:8" x14ac:dyDescent="0.25">
      <c r="A241" s="48">
        <v>44565</v>
      </c>
      <c r="B241" s="50" t="s">
        <v>81</v>
      </c>
      <c r="C241" s="49">
        <v>7</v>
      </c>
      <c r="D241" s="8">
        <v>19</v>
      </c>
      <c r="E241" s="8">
        <v>20</v>
      </c>
      <c r="F241" s="8">
        <v>0</v>
      </c>
      <c r="G241" s="8">
        <v>0</v>
      </c>
      <c r="H241" s="49">
        <f t="shared" si="8"/>
        <v>46</v>
      </c>
    </row>
    <row r="242" spans="1:8" x14ac:dyDescent="0.25">
      <c r="A242" s="48">
        <v>44566</v>
      </c>
      <c r="B242" s="50" t="s">
        <v>64</v>
      </c>
      <c r="C242" s="49">
        <v>23</v>
      </c>
      <c r="D242" s="8">
        <v>79</v>
      </c>
      <c r="E242" s="8">
        <v>114</v>
      </c>
      <c r="F242" s="8">
        <v>42</v>
      </c>
      <c r="G242" s="8">
        <v>7</v>
      </c>
      <c r="H242" s="49">
        <f t="shared" si="8"/>
        <v>265</v>
      </c>
    </row>
    <row r="243" spans="1:8" x14ac:dyDescent="0.25">
      <c r="A243" s="48">
        <v>44562</v>
      </c>
      <c r="B243" s="50" t="s">
        <v>65</v>
      </c>
      <c r="C243" s="49">
        <v>2</v>
      </c>
      <c r="D243" s="8">
        <v>22</v>
      </c>
      <c r="E243" s="8">
        <v>41</v>
      </c>
      <c r="F243" s="8">
        <v>1</v>
      </c>
      <c r="G243" s="8">
        <v>54</v>
      </c>
      <c r="H243" s="49">
        <f t="shared" si="8"/>
        <v>120</v>
      </c>
    </row>
    <row r="244" spans="1:8" x14ac:dyDescent="0.25">
      <c r="A244" s="48">
        <v>44563</v>
      </c>
      <c r="B244" s="50" t="s">
        <v>66</v>
      </c>
      <c r="C244" s="49">
        <v>171</v>
      </c>
      <c r="D244" s="8">
        <v>0</v>
      </c>
      <c r="E244" s="8">
        <v>0</v>
      </c>
      <c r="F244" s="8">
        <v>0</v>
      </c>
      <c r="G244" s="8">
        <v>0</v>
      </c>
      <c r="H244" s="49">
        <f t="shared" si="8"/>
        <v>171</v>
      </c>
    </row>
    <row r="245" spans="1:8" x14ac:dyDescent="0.25">
      <c r="A245" s="48">
        <v>44564</v>
      </c>
      <c r="B245" s="50" t="s">
        <v>83</v>
      </c>
      <c r="C245" s="49">
        <v>33</v>
      </c>
      <c r="D245" s="8">
        <v>50</v>
      </c>
      <c r="E245" s="8">
        <v>251</v>
      </c>
      <c r="F245" s="8">
        <v>9</v>
      </c>
      <c r="G245" s="8">
        <v>11</v>
      </c>
      <c r="H245" s="49">
        <f t="shared" si="8"/>
        <v>354</v>
      </c>
    </row>
    <row r="246" spans="1:8" x14ac:dyDescent="0.25">
      <c r="A246" s="48">
        <v>44565</v>
      </c>
      <c r="B246" s="50" t="s">
        <v>84</v>
      </c>
      <c r="C246" s="49">
        <v>18</v>
      </c>
      <c r="D246" s="8">
        <v>90</v>
      </c>
      <c r="E246" s="8">
        <v>50</v>
      </c>
      <c r="F246" s="8">
        <v>55</v>
      </c>
      <c r="G246" s="8">
        <v>0</v>
      </c>
      <c r="H246" s="49">
        <f t="shared" si="8"/>
        <v>213</v>
      </c>
    </row>
    <row r="247" spans="1:8" x14ac:dyDescent="0.25">
      <c r="A247" s="48">
        <v>44566</v>
      </c>
      <c r="B247" s="50" t="s">
        <v>9</v>
      </c>
      <c r="C247" s="49">
        <v>59</v>
      </c>
      <c r="D247" s="8">
        <v>122</v>
      </c>
      <c r="E247" s="8">
        <v>157</v>
      </c>
      <c r="F247" s="8">
        <v>10</v>
      </c>
      <c r="G247" s="8">
        <v>22</v>
      </c>
      <c r="H247" s="49">
        <f t="shared" si="8"/>
        <v>370</v>
      </c>
    </row>
    <row r="248" spans="1:8" x14ac:dyDescent="0.25">
      <c r="A248" s="48">
        <v>44562</v>
      </c>
      <c r="B248" s="50" t="s">
        <v>110</v>
      </c>
      <c r="C248" s="49">
        <v>5</v>
      </c>
      <c r="D248" s="8">
        <v>75</v>
      </c>
      <c r="E248" s="8">
        <v>70</v>
      </c>
      <c r="F248" s="8">
        <v>67</v>
      </c>
      <c r="G248" s="8">
        <v>29</v>
      </c>
      <c r="H248" s="49">
        <f t="shared" si="8"/>
        <v>246</v>
      </c>
    </row>
    <row r="249" spans="1:8" x14ac:dyDescent="0.25">
      <c r="A249" s="48">
        <v>44563</v>
      </c>
      <c r="B249" s="50" t="s">
        <v>89</v>
      </c>
      <c r="C249" s="49">
        <v>0</v>
      </c>
      <c r="D249" s="8">
        <v>0</v>
      </c>
      <c r="E249" s="8">
        <v>61</v>
      </c>
      <c r="F249" s="8">
        <v>0</v>
      </c>
      <c r="G249" s="8">
        <v>0</v>
      </c>
      <c r="H249" s="49">
        <f t="shared" si="8"/>
        <v>61</v>
      </c>
    </row>
    <row r="250" spans="1:8" x14ac:dyDescent="0.25">
      <c r="A250" s="48">
        <v>44564</v>
      </c>
      <c r="B250" s="50" t="s">
        <v>85</v>
      </c>
      <c r="C250" s="49">
        <v>0</v>
      </c>
      <c r="D250" s="8">
        <v>0</v>
      </c>
      <c r="E250" s="8">
        <v>18</v>
      </c>
      <c r="F250" s="8">
        <v>0</v>
      </c>
      <c r="G250" s="8">
        <v>0</v>
      </c>
      <c r="H250" s="49">
        <f t="shared" si="8"/>
        <v>18</v>
      </c>
    </row>
    <row r="251" spans="1:8" x14ac:dyDescent="0.25">
      <c r="A251" s="48">
        <v>44565</v>
      </c>
      <c r="B251" s="50" t="s">
        <v>86</v>
      </c>
      <c r="C251" s="49">
        <v>0</v>
      </c>
      <c r="D251" s="8">
        <v>0</v>
      </c>
      <c r="E251" s="8">
        <v>0</v>
      </c>
      <c r="F251" s="8">
        <v>0</v>
      </c>
      <c r="G251" s="8">
        <v>0</v>
      </c>
      <c r="H251" s="49">
        <f t="shared" si="8"/>
        <v>0</v>
      </c>
    </row>
    <row r="252" spans="1:8" x14ac:dyDescent="0.25">
      <c r="A252" s="48">
        <v>44566</v>
      </c>
      <c r="B252" s="50" t="s">
        <v>87</v>
      </c>
      <c r="C252" s="49">
        <v>0</v>
      </c>
      <c r="D252" s="8">
        <v>1</v>
      </c>
      <c r="E252" s="8">
        <v>0</v>
      </c>
      <c r="F252" s="8">
        <v>0</v>
      </c>
      <c r="G252" s="8">
        <v>0</v>
      </c>
      <c r="H252" s="49">
        <f t="shared" si="8"/>
        <v>1</v>
      </c>
    </row>
    <row r="253" spans="1:8" x14ac:dyDescent="0.25">
      <c r="A253" s="48">
        <v>44562</v>
      </c>
      <c r="B253" s="50" t="s">
        <v>90</v>
      </c>
      <c r="C253" s="49">
        <v>0</v>
      </c>
      <c r="D253" s="8">
        <v>0</v>
      </c>
      <c r="E253" s="8">
        <v>0</v>
      </c>
      <c r="F253" s="8">
        <v>0</v>
      </c>
      <c r="G253" s="8">
        <v>0</v>
      </c>
      <c r="H253" s="49">
        <f t="shared" si="8"/>
        <v>0</v>
      </c>
    </row>
    <row r="254" spans="1:8" x14ac:dyDescent="0.25">
      <c r="A254" s="48">
        <v>44563</v>
      </c>
      <c r="B254" s="50" t="s">
        <v>88</v>
      </c>
      <c r="C254" s="49">
        <v>0</v>
      </c>
      <c r="D254" s="8">
        <v>0</v>
      </c>
      <c r="E254" s="8">
        <v>2</v>
      </c>
      <c r="F254" s="8">
        <v>0</v>
      </c>
      <c r="G254" s="8">
        <v>0</v>
      </c>
      <c r="H254" s="49">
        <f t="shared" si="8"/>
        <v>2</v>
      </c>
    </row>
    <row r="255" spans="1:8" x14ac:dyDescent="0.25">
      <c r="A255" s="48">
        <v>44563</v>
      </c>
      <c r="B255" s="50" t="s">
        <v>114</v>
      </c>
      <c r="C255" s="49">
        <v>0</v>
      </c>
      <c r="D255" s="8">
        <v>0</v>
      </c>
      <c r="E255" s="8">
        <v>0</v>
      </c>
      <c r="F255" s="8">
        <v>0</v>
      </c>
      <c r="G255" s="8">
        <v>0</v>
      </c>
      <c r="H255" s="49">
        <f t="shared" si="8"/>
        <v>0</v>
      </c>
    </row>
    <row r="256" spans="1:8" x14ac:dyDescent="0.25">
      <c r="A256" s="48">
        <v>44564</v>
      </c>
      <c r="B256" s="50" t="s">
        <v>67</v>
      </c>
      <c r="C256" s="49">
        <v>59</v>
      </c>
      <c r="D256" s="8">
        <v>60</v>
      </c>
      <c r="E256" s="8">
        <v>242</v>
      </c>
      <c r="F256" s="8">
        <v>324</v>
      </c>
      <c r="G256" s="8">
        <v>93</v>
      </c>
      <c r="H256" s="49">
        <f t="shared" si="8"/>
        <v>778</v>
      </c>
    </row>
    <row r="257" spans="1:8" x14ac:dyDescent="0.25">
      <c r="A257" s="150">
        <v>44564</v>
      </c>
      <c r="B257" s="148" t="s">
        <v>68</v>
      </c>
      <c r="C257" s="157">
        <f>SUM(C238:C256)</f>
        <v>730</v>
      </c>
      <c r="D257" s="149">
        <f>SUM(D238:D256)</f>
        <v>1299</v>
      </c>
      <c r="E257" s="149">
        <f>SUM(E238:E256)</f>
        <v>1948</v>
      </c>
      <c r="F257" s="149">
        <f>SUM(F238:F256)</f>
        <v>648</v>
      </c>
      <c r="G257" s="149">
        <f>SUM(G238:G256)</f>
        <v>259</v>
      </c>
      <c r="H257" s="149">
        <f t="shared" si="8"/>
        <v>4884</v>
      </c>
    </row>
    <row r="258" spans="1:8" x14ac:dyDescent="0.25">
      <c r="A258" s="48">
        <v>44593</v>
      </c>
      <c r="B258" s="50" t="s">
        <v>82</v>
      </c>
      <c r="C258" s="49">
        <v>348</v>
      </c>
      <c r="D258" s="49">
        <v>821</v>
      </c>
      <c r="E258" s="49">
        <v>686</v>
      </c>
      <c r="F258" s="49">
        <v>63</v>
      </c>
      <c r="G258" s="49">
        <v>27</v>
      </c>
      <c r="H258" s="49">
        <f t="shared" si="8"/>
        <v>1945</v>
      </c>
    </row>
    <row r="259" spans="1:8" x14ac:dyDescent="0.25">
      <c r="A259" s="48">
        <v>44593</v>
      </c>
      <c r="B259" s="50" t="s">
        <v>63</v>
      </c>
      <c r="C259" s="49">
        <v>159</v>
      </c>
      <c r="D259" s="8">
        <v>131</v>
      </c>
      <c r="E259" s="8">
        <v>463</v>
      </c>
      <c r="F259" s="8">
        <v>120</v>
      </c>
      <c r="G259" s="8">
        <v>124</v>
      </c>
      <c r="H259" s="49">
        <f t="shared" si="8"/>
        <v>997</v>
      </c>
    </row>
    <row r="260" spans="1:8" x14ac:dyDescent="0.25">
      <c r="A260" s="48">
        <v>44593</v>
      </c>
      <c r="B260" s="50" t="s">
        <v>62</v>
      </c>
      <c r="C260" s="49">
        <v>6</v>
      </c>
      <c r="D260" s="8">
        <v>46</v>
      </c>
      <c r="E260" s="8">
        <v>30</v>
      </c>
      <c r="F260" s="8">
        <v>2</v>
      </c>
      <c r="G260" s="8">
        <v>2</v>
      </c>
      <c r="H260" s="49">
        <f t="shared" si="8"/>
        <v>86</v>
      </c>
    </row>
    <row r="261" spans="1:8" x14ac:dyDescent="0.25">
      <c r="A261" s="48">
        <v>44593</v>
      </c>
      <c r="B261" s="50" t="s">
        <v>81</v>
      </c>
      <c r="C261" s="49">
        <v>8</v>
      </c>
      <c r="D261" s="8">
        <v>41</v>
      </c>
      <c r="E261" s="8">
        <v>14</v>
      </c>
      <c r="F261" s="8">
        <v>1</v>
      </c>
      <c r="G261" s="8">
        <v>0</v>
      </c>
      <c r="H261" s="49">
        <f t="shared" si="8"/>
        <v>64</v>
      </c>
    </row>
    <row r="262" spans="1:8" x14ac:dyDescent="0.25">
      <c r="A262" s="48">
        <v>44593</v>
      </c>
      <c r="B262" s="50" t="s">
        <v>64</v>
      </c>
      <c r="C262" s="49">
        <v>21</v>
      </c>
      <c r="D262" s="8">
        <v>132</v>
      </c>
      <c r="E262" s="8">
        <v>222</v>
      </c>
      <c r="F262" s="8">
        <v>172</v>
      </c>
      <c r="G262" s="8">
        <v>16</v>
      </c>
      <c r="H262" s="49">
        <f t="shared" si="8"/>
        <v>563</v>
      </c>
    </row>
    <row r="263" spans="1:8" x14ac:dyDescent="0.25">
      <c r="A263" s="48">
        <v>44593</v>
      </c>
      <c r="B263" s="50" t="s">
        <v>65</v>
      </c>
      <c r="C263" s="49">
        <v>4</v>
      </c>
      <c r="D263" s="8">
        <v>15</v>
      </c>
      <c r="E263" s="8">
        <v>34</v>
      </c>
      <c r="F263" s="8">
        <v>2</v>
      </c>
      <c r="G263" s="8">
        <v>2</v>
      </c>
      <c r="H263" s="49">
        <f t="shared" si="8"/>
        <v>57</v>
      </c>
    </row>
    <row r="264" spans="1:8" x14ac:dyDescent="0.25">
      <c r="A264" s="48">
        <v>44593</v>
      </c>
      <c r="B264" s="50" t="s">
        <v>66</v>
      </c>
      <c r="C264" s="49">
        <v>274</v>
      </c>
      <c r="D264" s="8">
        <v>0</v>
      </c>
      <c r="E264" s="8">
        <v>0</v>
      </c>
      <c r="F264" s="8">
        <v>0</v>
      </c>
      <c r="G264" s="8">
        <v>0</v>
      </c>
      <c r="H264" s="49">
        <f t="shared" si="8"/>
        <v>274</v>
      </c>
    </row>
    <row r="265" spans="1:8" x14ac:dyDescent="0.25">
      <c r="A265" s="48">
        <v>44593</v>
      </c>
      <c r="B265" s="50" t="s">
        <v>83</v>
      </c>
      <c r="C265" s="49">
        <v>55</v>
      </c>
      <c r="D265" s="8">
        <v>81</v>
      </c>
      <c r="E265" s="8">
        <v>294</v>
      </c>
      <c r="F265" s="8">
        <v>18</v>
      </c>
      <c r="G265" s="8">
        <v>2</v>
      </c>
      <c r="H265" s="49">
        <f t="shared" si="8"/>
        <v>450</v>
      </c>
    </row>
    <row r="266" spans="1:8" x14ac:dyDescent="0.25">
      <c r="A266" s="48">
        <v>44593</v>
      </c>
      <c r="B266" s="50" t="s">
        <v>84</v>
      </c>
      <c r="C266" s="49">
        <v>54</v>
      </c>
      <c r="D266" s="8">
        <v>136</v>
      </c>
      <c r="E266" s="8">
        <v>76</v>
      </c>
      <c r="F266" s="8">
        <v>84</v>
      </c>
      <c r="G266" s="8">
        <v>40</v>
      </c>
      <c r="H266" s="49">
        <f t="shared" si="8"/>
        <v>390</v>
      </c>
    </row>
    <row r="267" spans="1:8" x14ac:dyDescent="0.25">
      <c r="A267" s="48">
        <v>44593</v>
      </c>
      <c r="B267" s="50" t="s">
        <v>9</v>
      </c>
      <c r="C267" s="49">
        <v>107</v>
      </c>
      <c r="D267" s="8">
        <v>183</v>
      </c>
      <c r="E267" s="8">
        <v>130</v>
      </c>
      <c r="F267" s="8">
        <v>9</v>
      </c>
      <c r="G267" s="8">
        <v>0</v>
      </c>
      <c r="H267" s="49">
        <f t="shared" si="8"/>
        <v>429</v>
      </c>
    </row>
    <row r="268" spans="1:8" x14ac:dyDescent="0.25">
      <c r="A268" s="48">
        <v>44593</v>
      </c>
      <c r="B268" s="50" t="s">
        <v>110</v>
      </c>
      <c r="C268" s="49">
        <v>4</v>
      </c>
      <c r="D268" s="8">
        <v>0</v>
      </c>
      <c r="E268" s="8">
        <v>0</v>
      </c>
      <c r="F268" s="8">
        <v>0</v>
      </c>
      <c r="G268" s="8">
        <v>0</v>
      </c>
      <c r="H268" s="49">
        <f t="shared" si="8"/>
        <v>4</v>
      </c>
    </row>
    <row r="269" spans="1:8" x14ac:dyDescent="0.25">
      <c r="A269" s="48">
        <v>44593</v>
      </c>
      <c r="B269" s="50" t="s">
        <v>89</v>
      </c>
      <c r="C269" s="49">
        <v>0</v>
      </c>
      <c r="D269" s="8">
        <v>0</v>
      </c>
      <c r="E269" s="8">
        <v>95</v>
      </c>
      <c r="F269" s="8">
        <v>0</v>
      </c>
      <c r="G269" s="8">
        <v>0</v>
      </c>
      <c r="H269" s="49">
        <f t="shared" si="8"/>
        <v>95</v>
      </c>
    </row>
    <row r="270" spans="1:8" x14ac:dyDescent="0.25">
      <c r="A270" s="48">
        <v>44593</v>
      </c>
      <c r="B270" s="50" t="s">
        <v>85</v>
      </c>
      <c r="C270" s="49">
        <v>0</v>
      </c>
      <c r="D270" s="8">
        <v>0</v>
      </c>
      <c r="E270" s="8">
        <v>32</v>
      </c>
      <c r="F270" s="8">
        <v>0</v>
      </c>
      <c r="G270" s="8">
        <v>0</v>
      </c>
      <c r="H270" s="49">
        <f t="shared" ref="H270:H301" si="9">SUM(C270:G270)</f>
        <v>32</v>
      </c>
    </row>
    <row r="271" spans="1:8" x14ac:dyDescent="0.25">
      <c r="A271" s="48">
        <v>44593</v>
      </c>
      <c r="B271" s="50" t="s">
        <v>86</v>
      </c>
      <c r="C271" s="49">
        <v>0</v>
      </c>
      <c r="D271" s="8">
        <v>0</v>
      </c>
      <c r="E271" s="8">
        <v>0</v>
      </c>
      <c r="F271" s="8">
        <v>0</v>
      </c>
      <c r="G271" s="8">
        <v>0</v>
      </c>
      <c r="H271" s="49">
        <f t="shared" si="9"/>
        <v>0</v>
      </c>
    </row>
    <row r="272" spans="1:8" x14ac:dyDescent="0.25">
      <c r="A272" s="48">
        <v>44593</v>
      </c>
      <c r="B272" s="50" t="s">
        <v>87</v>
      </c>
      <c r="C272" s="49">
        <v>0</v>
      </c>
      <c r="D272" s="8">
        <v>1</v>
      </c>
      <c r="E272" s="8">
        <v>0</v>
      </c>
      <c r="F272" s="8">
        <v>1</v>
      </c>
      <c r="G272" s="8">
        <v>2</v>
      </c>
      <c r="H272" s="49">
        <f t="shared" si="9"/>
        <v>4</v>
      </c>
    </row>
    <row r="273" spans="1:8" x14ac:dyDescent="0.25">
      <c r="A273" s="48">
        <v>44593</v>
      </c>
      <c r="B273" s="50" t="s">
        <v>90</v>
      </c>
      <c r="C273" s="49">
        <v>0</v>
      </c>
      <c r="D273" s="8">
        <v>0</v>
      </c>
      <c r="E273" s="8">
        <v>0</v>
      </c>
      <c r="F273" s="8">
        <v>0</v>
      </c>
      <c r="G273" s="8">
        <v>0</v>
      </c>
      <c r="H273" s="49">
        <f t="shared" si="9"/>
        <v>0</v>
      </c>
    </row>
    <row r="274" spans="1:8" x14ac:dyDescent="0.25">
      <c r="A274" s="48">
        <v>44593</v>
      </c>
      <c r="B274" s="50" t="s">
        <v>88</v>
      </c>
      <c r="C274" s="49">
        <v>0</v>
      </c>
      <c r="D274" s="8">
        <v>0</v>
      </c>
      <c r="E274" s="8">
        <v>5</v>
      </c>
      <c r="F274" s="8">
        <v>0</v>
      </c>
      <c r="G274" s="8">
        <v>0</v>
      </c>
      <c r="H274" s="49">
        <f t="shared" si="9"/>
        <v>5</v>
      </c>
    </row>
    <row r="275" spans="1:8" x14ac:dyDescent="0.25">
      <c r="A275" s="48">
        <v>44593</v>
      </c>
      <c r="B275" s="50" t="s">
        <v>114</v>
      </c>
      <c r="C275" s="49">
        <v>0</v>
      </c>
      <c r="D275" s="8">
        <v>91</v>
      </c>
      <c r="E275" s="8">
        <v>372</v>
      </c>
      <c r="F275" s="8">
        <v>164</v>
      </c>
      <c r="G275" s="8">
        <v>12</v>
      </c>
      <c r="H275" s="49">
        <f t="shared" si="9"/>
        <v>639</v>
      </c>
    </row>
    <row r="276" spans="1:8" x14ac:dyDescent="0.25">
      <c r="A276" s="48">
        <v>44593</v>
      </c>
      <c r="B276" s="50" t="s">
        <v>67</v>
      </c>
      <c r="C276" s="49">
        <v>11</v>
      </c>
      <c r="D276" s="8">
        <v>251</v>
      </c>
      <c r="E276" s="8">
        <v>356</v>
      </c>
      <c r="F276" s="8">
        <v>373</v>
      </c>
      <c r="G276" s="8">
        <v>75</v>
      </c>
      <c r="H276" s="49">
        <f t="shared" si="9"/>
        <v>1066</v>
      </c>
    </row>
    <row r="277" spans="1:8" x14ac:dyDescent="0.25">
      <c r="A277" s="150">
        <v>44593</v>
      </c>
      <c r="B277" s="148" t="s">
        <v>68</v>
      </c>
      <c r="C277" s="157">
        <f>SUM(C258:C276)</f>
        <v>1051</v>
      </c>
      <c r="D277" s="149">
        <f>SUM(D258:D276)</f>
        <v>1929</v>
      </c>
      <c r="E277" s="149">
        <f>SUM(E258:E276)</f>
        <v>2809</v>
      </c>
      <c r="F277" s="149">
        <f>SUM(F258:F276)</f>
        <v>1009</v>
      </c>
      <c r="G277" s="149">
        <f>SUM(G258:G276)</f>
        <v>302</v>
      </c>
      <c r="H277" s="149">
        <f t="shared" si="9"/>
        <v>7100</v>
      </c>
    </row>
    <row r="278" spans="1:8" x14ac:dyDescent="0.25">
      <c r="A278" s="48">
        <v>44621</v>
      </c>
      <c r="B278" s="50" t="s">
        <v>82</v>
      </c>
      <c r="C278" s="49">
        <v>366</v>
      </c>
      <c r="D278" s="49">
        <v>756</v>
      </c>
      <c r="E278" s="49">
        <v>707</v>
      </c>
      <c r="F278" s="49">
        <v>75</v>
      </c>
      <c r="G278" s="49">
        <v>27</v>
      </c>
      <c r="H278" s="49">
        <f t="shared" si="9"/>
        <v>1931</v>
      </c>
    </row>
    <row r="279" spans="1:8" x14ac:dyDescent="0.25">
      <c r="A279" s="48">
        <v>44621</v>
      </c>
      <c r="B279" s="50" t="s">
        <v>63</v>
      </c>
      <c r="C279" s="49">
        <v>180</v>
      </c>
      <c r="D279" s="8">
        <v>236</v>
      </c>
      <c r="E279" s="8">
        <v>527</v>
      </c>
      <c r="F279" s="8">
        <v>190</v>
      </c>
      <c r="G279" s="8">
        <v>76</v>
      </c>
      <c r="H279" s="49">
        <f t="shared" si="9"/>
        <v>1209</v>
      </c>
    </row>
    <row r="280" spans="1:8" x14ac:dyDescent="0.25">
      <c r="A280" s="48">
        <v>44621</v>
      </c>
      <c r="B280" s="50" t="s">
        <v>62</v>
      </c>
      <c r="C280" s="49">
        <v>17</v>
      </c>
      <c r="D280" s="8">
        <v>63</v>
      </c>
      <c r="E280" s="8">
        <v>73</v>
      </c>
      <c r="F280" s="8">
        <v>1</v>
      </c>
      <c r="G280" s="8">
        <v>3</v>
      </c>
      <c r="H280" s="49">
        <f t="shared" si="9"/>
        <v>157</v>
      </c>
    </row>
    <row r="281" spans="1:8" x14ac:dyDescent="0.25">
      <c r="A281" s="48">
        <v>44621</v>
      </c>
      <c r="B281" s="50" t="s">
        <v>81</v>
      </c>
      <c r="C281" s="49">
        <v>14</v>
      </c>
      <c r="D281" s="8">
        <v>43</v>
      </c>
      <c r="E281" s="8">
        <v>39</v>
      </c>
      <c r="F281" s="8">
        <v>1</v>
      </c>
      <c r="G281" s="8">
        <v>1</v>
      </c>
      <c r="H281" s="49">
        <f t="shared" si="9"/>
        <v>98</v>
      </c>
    </row>
    <row r="282" spans="1:8" x14ac:dyDescent="0.25">
      <c r="A282" s="48">
        <v>44621</v>
      </c>
      <c r="B282" s="50" t="s">
        <v>64</v>
      </c>
      <c r="C282" s="49">
        <v>66</v>
      </c>
      <c r="D282" s="8">
        <v>141</v>
      </c>
      <c r="E282" s="8">
        <v>147</v>
      </c>
      <c r="F282" s="8">
        <v>76</v>
      </c>
      <c r="G282" s="8">
        <v>33</v>
      </c>
      <c r="H282" s="49">
        <f t="shared" si="9"/>
        <v>463</v>
      </c>
    </row>
    <row r="283" spans="1:8" x14ac:dyDescent="0.25">
      <c r="A283" s="48">
        <v>44621</v>
      </c>
      <c r="B283" s="50" t="s">
        <v>65</v>
      </c>
      <c r="C283" s="49">
        <v>4</v>
      </c>
      <c r="D283" s="8">
        <v>32</v>
      </c>
      <c r="E283" s="8">
        <v>30</v>
      </c>
      <c r="F283" s="8">
        <v>8</v>
      </c>
      <c r="G283" s="8">
        <v>6</v>
      </c>
      <c r="H283" s="49">
        <f t="shared" si="9"/>
        <v>80</v>
      </c>
    </row>
    <row r="284" spans="1:8" x14ac:dyDescent="0.25">
      <c r="A284" s="48">
        <v>44621</v>
      </c>
      <c r="B284" s="50" t="s">
        <v>66</v>
      </c>
      <c r="C284" s="49">
        <v>244</v>
      </c>
      <c r="D284" s="8">
        <v>0</v>
      </c>
      <c r="E284" s="8">
        <v>0</v>
      </c>
      <c r="F284" s="8">
        <v>0</v>
      </c>
      <c r="G284" s="8">
        <v>0</v>
      </c>
      <c r="H284" s="49">
        <f t="shared" si="9"/>
        <v>244</v>
      </c>
    </row>
    <row r="285" spans="1:8" x14ac:dyDescent="0.25">
      <c r="A285" s="48">
        <v>44621</v>
      </c>
      <c r="B285" s="50" t="s">
        <v>83</v>
      </c>
      <c r="C285" s="49">
        <v>61</v>
      </c>
      <c r="D285" s="8">
        <v>93</v>
      </c>
      <c r="E285" s="8">
        <v>389</v>
      </c>
      <c r="F285" s="8">
        <v>25</v>
      </c>
      <c r="G285" s="8">
        <v>3</v>
      </c>
      <c r="H285" s="49">
        <f t="shared" si="9"/>
        <v>571</v>
      </c>
    </row>
    <row r="286" spans="1:8" x14ac:dyDescent="0.25">
      <c r="A286" s="48">
        <v>44621</v>
      </c>
      <c r="B286" s="50" t="s">
        <v>84</v>
      </c>
      <c r="C286" s="49">
        <v>67</v>
      </c>
      <c r="D286" s="8">
        <v>118</v>
      </c>
      <c r="E286" s="8">
        <v>113</v>
      </c>
      <c r="F286" s="8">
        <v>90</v>
      </c>
      <c r="G286" s="8">
        <v>4</v>
      </c>
      <c r="H286" s="49">
        <f t="shared" si="9"/>
        <v>392</v>
      </c>
    </row>
    <row r="287" spans="1:8" x14ac:dyDescent="0.25">
      <c r="A287" s="48">
        <v>44621</v>
      </c>
      <c r="B287" s="50" t="s">
        <v>9</v>
      </c>
      <c r="C287" s="49">
        <v>132</v>
      </c>
      <c r="D287" s="8">
        <v>206</v>
      </c>
      <c r="E287" s="8">
        <v>192</v>
      </c>
      <c r="F287" s="8">
        <v>16</v>
      </c>
      <c r="G287" s="8">
        <v>2</v>
      </c>
      <c r="H287" s="49">
        <f t="shared" si="9"/>
        <v>548</v>
      </c>
    </row>
    <row r="288" spans="1:8" x14ac:dyDescent="0.25">
      <c r="A288" s="48">
        <v>44621</v>
      </c>
      <c r="B288" s="50" t="s">
        <v>110</v>
      </c>
      <c r="C288" s="49">
        <v>3</v>
      </c>
      <c r="D288" s="8">
        <v>0</v>
      </c>
      <c r="E288" s="8">
        <v>0</v>
      </c>
      <c r="F288" s="8">
        <v>0</v>
      </c>
      <c r="G288" s="8">
        <v>0</v>
      </c>
      <c r="H288" s="49">
        <f t="shared" si="9"/>
        <v>3</v>
      </c>
    </row>
    <row r="289" spans="1:8" x14ac:dyDescent="0.25">
      <c r="A289" s="48">
        <v>44621</v>
      </c>
      <c r="B289" s="50" t="s">
        <v>89</v>
      </c>
      <c r="C289" s="49">
        <v>0</v>
      </c>
      <c r="D289" s="8">
        <v>0</v>
      </c>
      <c r="E289" s="8">
        <v>108</v>
      </c>
      <c r="F289" s="8">
        <v>0</v>
      </c>
      <c r="G289" s="8">
        <v>0</v>
      </c>
      <c r="H289" s="49">
        <f t="shared" si="9"/>
        <v>108</v>
      </c>
    </row>
    <row r="290" spans="1:8" x14ac:dyDescent="0.25">
      <c r="A290" s="48">
        <v>44621</v>
      </c>
      <c r="B290" s="50" t="s">
        <v>85</v>
      </c>
      <c r="C290" s="49">
        <v>0</v>
      </c>
      <c r="D290" s="8">
        <v>0</v>
      </c>
      <c r="E290" s="8">
        <v>20</v>
      </c>
      <c r="F290" s="8">
        <v>0</v>
      </c>
      <c r="G290" s="8">
        <v>0</v>
      </c>
      <c r="H290" s="49">
        <f t="shared" si="9"/>
        <v>20</v>
      </c>
    </row>
    <row r="291" spans="1:8" x14ac:dyDescent="0.25">
      <c r="A291" s="48">
        <v>44621</v>
      </c>
      <c r="B291" s="50" t="s">
        <v>86</v>
      </c>
      <c r="C291" s="49">
        <v>0</v>
      </c>
      <c r="D291" s="8">
        <v>0</v>
      </c>
      <c r="E291" s="8">
        <v>0</v>
      </c>
      <c r="F291" s="8">
        <v>0</v>
      </c>
      <c r="G291" s="8">
        <v>0</v>
      </c>
      <c r="H291" s="49">
        <f t="shared" si="9"/>
        <v>0</v>
      </c>
    </row>
    <row r="292" spans="1:8" x14ac:dyDescent="0.25">
      <c r="A292" s="48">
        <v>44621</v>
      </c>
      <c r="B292" s="50" t="s">
        <v>87</v>
      </c>
      <c r="C292" s="49">
        <v>0</v>
      </c>
      <c r="D292" s="8">
        <v>0</v>
      </c>
      <c r="E292" s="8">
        <v>1</v>
      </c>
      <c r="F292" s="8">
        <v>0</v>
      </c>
      <c r="G292" s="8">
        <v>3</v>
      </c>
      <c r="H292" s="49">
        <f t="shared" si="9"/>
        <v>4</v>
      </c>
    </row>
    <row r="293" spans="1:8" x14ac:dyDescent="0.25">
      <c r="A293" s="48">
        <v>44621</v>
      </c>
      <c r="B293" s="50" t="s">
        <v>90</v>
      </c>
      <c r="C293" s="49">
        <v>0</v>
      </c>
      <c r="D293" s="8">
        <v>0</v>
      </c>
      <c r="E293" s="8">
        <v>0</v>
      </c>
      <c r="F293" s="8">
        <v>0</v>
      </c>
      <c r="G293" s="8">
        <v>0</v>
      </c>
      <c r="H293" s="49">
        <f t="shared" si="9"/>
        <v>0</v>
      </c>
    </row>
    <row r="294" spans="1:8" x14ac:dyDescent="0.25">
      <c r="A294" s="48">
        <v>44621</v>
      </c>
      <c r="B294" s="50" t="s">
        <v>88</v>
      </c>
      <c r="C294" s="49">
        <v>0</v>
      </c>
      <c r="D294" s="8">
        <v>1</v>
      </c>
      <c r="E294" s="8">
        <v>0</v>
      </c>
      <c r="F294" s="8">
        <v>0</v>
      </c>
      <c r="G294" s="8">
        <v>0</v>
      </c>
      <c r="H294" s="49">
        <f t="shared" si="9"/>
        <v>1</v>
      </c>
    </row>
    <row r="295" spans="1:8" x14ac:dyDescent="0.25">
      <c r="A295" s="48">
        <v>44621</v>
      </c>
      <c r="B295" s="50" t="s">
        <v>114</v>
      </c>
      <c r="C295" s="49">
        <v>0</v>
      </c>
      <c r="D295" s="8">
        <v>139</v>
      </c>
      <c r="E295" s="8">
        <v>267</v>
      </c>
      <c r="F295" s="8">
        <v>47</v>
      </c>
      <c r="G295" s="8">
        <v>20</v>
      </c>
      <c r="H295" s="49">
        <f t="shared" si="9"/>
        <v>473</v>
      </c>
    </row>
    <row r="296" spans="1:8" x14ac:dyDescent="0.25">
      <c r="A296" s="48">
        <v>44621</v>
      </c>
      <c r="B296" s="50" t="s">
        <v>67</v>
      </c>
      <c r="C296" s="49"/>
      <c r="D296" s="8">
        <v>273</v>
      </c>
      <c r="E296" s="8">
        <v>228</v>
      </c>
      <c r="F296" s="8">
        <v>299</v>
      </c>
      <c r="G296" s="8">
        <v>141</v>
      </c>
      <c r="H296" s="49">
        <f t="shared" si="9"/>
        <v>941</v>
      </c>
    </row>
    <row r="297" spans="1:8" x14ac:dyDescent="0.25">
      <c r="A297" s="150">
        <v>44621</v>
      </c>
      <c r="B297" s="148" t="s">
        <v>68</v>
      </c>
      <c r="C297" s="157">
        <f>SUM(C278:C296)</f>
        <v>1154</v>
      </c>
      <c r="D297" s="149">
        <f>SUM(D278:D296)</f>
        <v>2101</v>
      </c>
      <c r="E297" s="149">
        <f>SUM(E278:E296)</f>
        <v>2841</v>
      </c>
      <c r="F297" s="149">
        <f>SUM(F278:F296)</f>
        <v>828</v>
      </c>
      <c r="G297" s="149">
        <f>SUM(G278:G296)</f>
        <v>319</v>
      </c>
      <c r="H297" s="149">
        <f t="shared" si="9"/>
        <v>7243</v>
      </c>
    </row>
    <row r="298" spans="1:8" s="160" customFormat="1" x14ac:dyDescent="0.25">
      <c r="A298" s="153"/>
      <c r="B298" s="154" t="s">
        <v>113</v>
      </c>
      <c r="C298" s="155">
        <f t="shared" ref="C298:H298" si="10">C257+C277+C297</f>
        <v>2935</v>
      </c>
      <c r="D298" s="155">
        <f t="shared" si="10"/>
        <v>5329</v>
      </c>
      <c r="E298" s="155">
        <f t="shared" si="10"/>
        <v>7598</v>
      </c>
      <c r="F298" s="155">
        <f t="shared" si="10"/>
        <v>2485</v>
      </c>
      <c r="G298" s="155">
        <f t="shared" si="10"/>
        <v>880</v>
      </c>
      <c r="H298" s="155">
        <f t="shared" si="10"/>
        <v>19227</v>
      </c>
    </row>
    <row r="299" spans="1:8" x14ac:dyDescent="0.25">
      <c r="A299" s="48">
        <v>44652</v>
      </c>
      <c r="B299" s="50" t="s">
        <v>82</v>
      </c>
      <c r="C299" s="49">
        <v>321</v>
      </c>
      <c r="D299" s="49">
        <v>691</v>
      </c>
      <c r="E299" s="49">
        <v>483</v>
      </c>
      <c r="F299" s="49">
        <v>71</v>
      </c>
      <c r="G299" s="49">
        <v>12</v>
      </c>
      <c r="H299" s="49">
        <f t="shared" ref="H299:H330" si="11">SUM(C299:G299)</f>
        <v>1578</v>
      </c>
    </row>
    <row r="300" spans="1:8" x14ac:dyDescent="0.25">
      <c r="A300" s="48">
        <v>44653</v>
      </c>
      <c r="B300" s="50" t="s">
        <v>63</v>
      </c>
      <c r="C300" s="49">
        <v>123</v>
      </c>
      <c r="D300" s="8">
        <v>126</v>
      </c>
      <c r="E300" s="8">
        <v>462</v>
      </c>
      <c r="F300" s="8">
        <v>139</v>
      </c>
      <c r="G300" s="8">
        <v>65</v>
      </c>
      <c r="H300" s="49">
        <f t="shared" si="11"/>
        <v>915</v>
      </c>
    </row>
    <row r="301" spans="1:8" x14ac:dyDescent="0.25">
      <c r="A301" s="48">
        <v>44654</v>
      </c>
      <c r="B301" s="50" t="s">
        <v>62</v>
      </c>
      <c r="C301" s="49">
        <v>3</v>
      </c>
      <c r="D301" s="8">
        <v>49</v>
      </c>
      <c r="E301" s="8">
        <v>70</v>
      </c>
      <c r="F301" s="8">
        <v>1</v>
      </c>
      <c r="G301" s="8">
        <v>7</v>
      </c>
      <c r="H301" s="49">
        <f t="shared" si="11"/>
        <v>130</v>
      </c>
    </row>
    <row r="302" spans="1:8" x14ac:dyDescent="0.25">
      <c r="A302" s="48">
        <v>44655</v>
      </c>
      <c r="B302" s="50" t="s">
        <v>81</v>
      </c>
      <c r="C302" s="49">
        <v>11</v>
      </c>
      <c r="D302" s="8">
        <v>55</v>
      </c>
      <c r="E302" s="8">
        <v>69</v>
      </c>
      <c r="F302" s="8">
        <v>2</v>
      </c>
      <c r="G302" s="8">
        <v>0</v>
      </c>
      <c r="H302" s="49">
        <f t="shared" si="11"/>
        <v>137</v>
      </c>
    </row>
    <row r="303" spans="1:8" x14ac:dyDescent="0.25">
      <c r="A303" s="48">
        <v>44656</v>
      </c>
      <c r="B303" s="50" t="s">
        <v>64</v>
      </c>
      <c r="C303" s="49">
        <v>109</v>
      </c>
      <c r="D303" s="8">
        <v>91</v>
      </c>
      <c r="E303" s="8">
        <v>110</v>
      </c>
      <c r="F303" s="8">
        <v>31</v>
      </c>
      <c r="G303" s="8">
        <v>20</v>
      </c>
      <c r="H303" s="49">
        <f t="shared" si="11"/>
        <v>361</v>
      </c>
    </row>
    <row r="304" spans="1:8" x14ac:dyDescent="0.25">
      <c r="A304" s="48">
        <v>44657</v>
      </c>
      <c r="B304" s="50" t="s">
        <v>65</v>
      </c>
      <c r="C304" s="49">
        <v>0</v>
      </c>
      <c r="D304" s="8">
        <v>6</v>
      </c>
      <c r="E304" s="8">
        <v>23</v>
      </c>
      <c r="F304" s="8">
        <v>3</v>
      </c>
      <c r="G304" s="8">
        <v>1</v>
      </c>
      <c r="H304" s="49">
        <f t="shared" si="11"/>
        <v>33</v>
      </c>
    </row>
    <row r="305" spans="1:10" x14ac:dyDescent="0.25">
      <c r="A305" s="48">
        <v>44658</v>
      </c>
      <c r="B305" s="50" t="s">
        <v>66</v>
      </c>
      <c r="C305" s="49">
        <v>207</v>
      </c>
      <c r="D305" s="8">
        <v>1</v>
      </c>
      <c r="E305" s="8">
        <v>0</v>
      </c>
      <c r="F305" s="8">
        <v>0</v>
      </c>
      <c r="G305" s="8">
        <v>0</v>
      </c>
      <c r="H305" s="49">
        <f t="shared" si="11"/>
        <v>208</v>
      </c>
    </row>
    <row r="306" spans="1:10" x14ac:dyDescent="0.25">
      <c r="A306" s="48">
        <v>44659</v>
      </c>
      <c r="B306" s="50" t="s">
        <v>83</v>
      </c>
      <c r="C306" s="49">
        <v>69</v>
      </c>
      <c r="D306" s="8">
        <v>42</v>
      </c>
      <c r="E306" s="8">
        <v>302</v>
      </c>
      <c r="F306" s="8">
        <v>23</v>
      </c>
      <c r="G306" s="8">
        <v>3</v>
      </c>
      <c r="H306" s="49">
        <f t="shared" si="11"/>
        <v>439</v>
      </c>
    </row>
    <row r="307" spans="1:10" x14ac:dyDescent="0.25">
      <c r="A307" s="48">
        <v>44660</v>
      </c>
      <c r="B307" s="50" t="s">
        <v>84</v>
      </c>
      <c r="C307" s="49">
        <v>51</v>
      </c>
      <c r="D307" s="8">
        <v>93</v>
      </c>
      <c r="E307" s="8">
        <v>76</v>
      </c>
      <c r="F307" s="8">
        <v>47</v>
      </c>
      <c r="G307" s="8">
        <v>2</v>
      </c>
      <c r="H307" s="49">
        <f t="shared" si="11"/>
        <v>269</v>
      </c>
    </row>
    <row r="308" spans="1:10" x14ac:dyDescent="0.25">
      <c r="A308" s="48">
        <v>44661</v>
      </c>
      <c r="B308" s="50" t="s">
        <v>9</v>
      </c>
      <c r="C308" s="49">
        <v>107</v>
      </c>
      <c r="D308" s="8">
        <v>145</v>
      </c>
      <c r="E308" s="8">
        <v>111</v>
      </c>
      <c r="F308" s="8">
        <v>11</v>
      </c>
      <c r="G308" s="8">
        <v>3</v>
      </c>
      <c r="H308" s="49">
        <f t="shared" si="11"/>
        <v>377</v>
      </c>
      <c r="J308" s="210"/>
    </row>
    <row r="309" spans="1:10" x14ac:dyDescent="0.25">
      <c r="A309" s="48">
        <v>44662</v>
      </c>
      <c r="B309" s="50" t="s">
        <v>110</v>
      </c>
      <c r="C309" s="49">
        <v>2</v>
      </c>
      <c r="D309" s="8">
        <v>74</v>
      </c>
      <c r="E309" s="8">
        <v>90</v>
      </c>
      <c r="F309" s="8">
        <v>142</v>
      </c>
      <c r="G309" s="8">
        <v>7</v>
      </c>
      <c r="H309" s="49">
        <f t="shared" si="11"/>
        <v>315</v>
      </c>
      <c r="J309" s="209"/>
    </row>
    <row r="310" spans="1:10" x14ac:dyDescent="0.25">
      <c r="A310" s="48">
        <v>44663</v>
      </c>
      <c r="B310" s="50" t="s">
        <v>89</v>
      </c>
      <c r="C310" s="49">
        <v>0</v>
      </c>
      <c r="D310" s="8">
        <v>0</v>
      </c>
      <c r="E310" s="8">
        <v>117</v>
      </c>
      <c r="F310" s="8">
        <v>0</v>
      </c>
      <c r="G310" s="8">
        <v>0</v>
      </c>
      <c r="H310" s="49">
        <f t="shared" si="11"/>
        <v>117</v>
      </c>
    </row>
    <row r="311" spans="1:10" x14ac:dyDescent="0.25">
      <c r="A311" s="48">
        <v>44664</v>
      </c>
      <c r="B311" s="50" t="s">
        <v>85</v>
      </c>
      <c r="C311" s="49">
        <v>0</v>
      </c>
      <c r="D311" s="8">
        <v>0</v>
      </c>
      <c r="E311" s="8">
        <v>17</v>
      </c>
      <c r="F311" s="8">
        <v>0</v>
      </c>
      <c r="G311" s="8">
        <v>0</v>
      </c>
      <c r="H311" s="49">
        <f t="shared" si="11"/>
        <v>17</v>
      </c>
    </row>
    <row r="312" spans="1:10" x14ac:dyDescent="0.25">
      <c r="A312" s="48">
        <v>44665</v>
      </c>
      <c r="B312" s="50" t="s">
        <v>86</v>
      </c>
      <c r="C312" s="49">
        <v>0</v>
      </c>
      <c r="D312" s="8">
        <v>0</v>
      </c>
      <c r="E312" s="8">
        <v>1</v>
      </c>
      <c r="F312" s="8">
        <v>0</v>
      </c>
      <c r="G312" s="8">
        <v>0</v>
      </c>
      <c r="H312" s="49">
        <f t="shared" si="11"/>
        <v>1</v>
      </c>
    </row>
    <row r="313" spans="1:10" x14ac:dyDescent="0.25">
      <c r="A313" s="48">
        <v>44666</v>
      </c>
      <c r="B313" s="50" t="s">
        <v>87</v>
      </c>
      <c r="C313" s="49">
        <v>0</v>
      </c>
      <c r="D313" s="8">
        <v>1</v>
      </c>
      <c r="E313" s="8">
        <v>3</v>
      </c>
      <c r="F313" s="8">
        <v>0</v>
      </c>
      <c r="G313" s="8">
        <v>2</v>
      </c>
      <c r="H313" s="49">
        <f t="shared" si="11"/>
        <v>6</v>
      </c>
    </row>
    <row r="314" spans="1:10" x14ac:dyDescent="0.25">
      <c r="A314" s="48">
        <v>44667</v>
      </c>
      <c r="B314" s="50" t="s">
        <v>90</v>
      </c>
      <c r="C314" s="49">
        <v>0</v>
      </c>
      <c r="D314" s="8">
        <v>114</v>
      </c>
      <c r="E314" s="8">
        <v>68</v>
      </c>
      <c r="F314" s="8">
        <v>0</v>
      </c>
      <c r="G314" s="8">
        <v>1</v>
      </c>
      <c r="H314" s="49">
        <f t="shared" si="11"/>
        <v>183</v>
      </c>
    </row>
    <row r="315" spans="1:10" x14ac:dyDescent="0.25">
      <c r="A315" s="48">
        <v>44668</v>
      </c>
      <c r="B315" s="50" t="s">
        <v>88</v>
      </c>
      <c r="C315" s="49">
        <v>0</v>
      </c>
      <c r="D315" s="8">
        <v>0</v>
      </c>
      <c r="E315" s="8">
        <v>1</v>
      </c>
      <c r="F315" s="8">
        <v>0</v>
      </c>
      <c r="G315" s="8">
        <v>0</v>
      </c>
      <c r="H315" s="49">
        <f t="shared" si="11"/>
        <v>1</v>
      </c>
    </row>
    <row r="316" spans="1:10" x14ac:dyDescent="0.25">
      <c r="A316" s="48">
        <v>44669</v>
      </c>
      <c r="B316" s="50" t="s">
        <v>114</v>
      </c>
      <c r="C316" s="49">
        <v>0</v>
      </c>
      <c r="D316" s="8">
        <v>62</v>
      </c>
      <c r="E316" s="8">
        <v>140</v>
      </c>
      <c r="F316" s="8">
        <v>16</v>
      </c>
      <c r="G316" s="8">
        <v>5</v>
      </c>
      <c r="H316" s="49">
        <f t="shared" si="11"/>
        <v>223</v>
      </c>
    </row>
    <row r="317" spans="1:10" x14ac:dyDescent="0.25">
      <c r="A317" s="48">
        <v>44670</v>
      </c>
      <c r="B317" s="50" t="s">
        <v>67</v>
      </c>
      <c r="C317" s="49"/>
      <c r="D317" s="8">
        <v>52</v>
      </c>
      <c r="E317" s="8">
        <v>115</v>
      </c>
      <c r="F317" s="8">
        <v>12</v>
      </c>
      <c r="G317" s="8">
        <v>89</v>
      </c>
      <c r="H317" s="49">
        <f t="shared" si="11"/>
        <v>268</v>
      </c>
    </row>
    <row r="318" spans="1:10" x14ac:dyDescent="0.25">
      <c r="A318" s="150">
        <v>44671</v>
      </c>
      <c r="B318" s="148" t="s">
        <v>68</v>
      </c>
      <c r="C318" s="157">
        <f>SUM(C299:C317)</f>
        <v>1003</v>
      </c>
      <c r="D318" s="149">
        <f>SUM(D299:D317)</f>
        <v>1602</v>
      </c>
      <c r="E318" s="149">
        <f>SUM(E299:E317)</f>
        <v>2258</v>
      </c>
      <c r="F318" s="149">
        <f>SUM(F299:F317)</f>
        <v>498</v>
      </c>
      <c r="G318" s="149">
        <f>SUM(G299:G317)</f>
        <v>217</v>
      </c>
      <c r="H318" s="149">
        <f t="shared" si="11"/>
        <v>5578</v>
      </c>
    </row>
    <row r="319" spans="1:10" x14ac:dyDescent="0.25">
      <c r="A319" s="48">
        <v>44682</v>
      </c>
      <c r="B319" s="50" t="s">
        <v>82</v>
      </c>
      <c r="C319" s="49">
        <v>344</v>
      </c>
      <c r="D319" s="49">
        <v>694</v>
      </c>
      <c r="E319" s="49">
        <v>617</v>
      </c>
      <c r="F319" s="49">
        <v>68</v>
      </c>
      <c r="G319" s="49">
        <v>33</v>
      </c>
      <c r="H319" s="49">
        <f t="shared" si="11"/>
        <v>1756</v>
      </c>
    </row>
    <row r="320" spans="1:10" x14ac:dyDescent="0.25">
      <c r="A320" s="48">
        <v>44683</v>
      </c>
      <c r="B320" s="50" t="s">
        <v>63</v>
      </c>
      <c r="C320" s="49">
        <v>271</v>
      </c>
      <c r="D320" s="8">
        <v>184</v>
      </c>
      <c r="E320" s="8">
        <v>497</v>
      </c>
      <c r="F320" s="8">
        <v>186</v>
      </c>
      <c r="G320" s="8">
        <v>92</v>
      </c>
      <c r="H320" s="49">
        <f t="shared" si="11"/>
        <v>1230</v>
      </c>
    </row>
    <row r="321" spans="1:10" x14ac:dyDescent="0.25">
      <c r="A321" s="48">
        <v>44684</v>
      </c>
      <c r="B321" s="50" t="s">
        <v>62</v>
      </c>
      <c r="C321" s="49">
        <v>6</v>
      </c>
      <c r="D321" s="8">
        <v>69</v>
      </c>
      <c r="E321" s="8">
        <v>152</v>
      </c>
      <c r="F321" s="8">
        <v>6</v>
      </c>
      <c r="G321" s="8">
        <v>1</v>
      </c>
      <c r="H321" s="49">
        <f t="shared" si="11"/>
        <v>234</v>
      </c>
    </row>
    <row r="322" spans="1:10" x14ac:dyDescent="0.25">
      <c r="A322" s="48">
        <v>44685</v>
      </c>
      <c r="B322" s="50" t="s">
        <v>81</v>
      </c>
      <c r="C322" s="49">
        <v>20</v>
      </c>
      <c r="D322" s="8">
        <v>49</v>
      </c>
      <c r="E322" s="8">
        <v>68</v>
      </c>
      <c r="F322" s="8">
        <v>1</v>
      </c>
      <c r="G322" s="8">
        <v>2</v>
      </c>
      <c r="H322" s="49">
        <f t="shared" si="11"/>
        <v>140</v>
      </c>
    </row>
    <row r="323" spans="1:10" x14ac:dyDescent="0.25">
      <c r="A323" s="48">
        <v>44686</v>
      </c>
      <c r="B323" s="50" t="s">
        <v>64</v>
      </c>
      <c r="C323" s="49">
        <v>107</v>
      </c>
      <c r="D323" s="8">
        <v>12</v>
      </c>
      <c r="E323" s="8">
        <v>338</v>
      </c>
      <c r="F323" s="8">
        <v>72</v>
      </c>
      <c r="G323" s="8">
        <v>17</v>
      </c>
      <c r="H323" s="49">
        <f t="shared" si="11"/>
        <v>546</v>
      </c>
    </row>
    <row r="324" spans="1:10" x14ac:dyDescent="0.25">
      <c r="A324" s="48">
        <v>44687</v>
      </c>
      <c r="B324" s="50" t="s">
        <v>65</v>
      </c>
      <c r="C324" s="49">
        <v>6</v>
      </c>
      <c r="D324" s="8">
        <v>124</v>
      </c>
      <c r="E324" s="8">
        <v>24</v>
      </c>
      <c r="F324" s="8">
        <v>2</v>
      </c>
      <c r="G324" s="8">
        <v>1</v>
      </c>
      <c r="H324" s="49">
        <f t="shared" si="11"/>
        <v>157</v>
      </c>
    </row>
    <row r="325" spans="1:10" x14ac:dyDescent="0.25">
      <c r="A325" s="48">
        <v>44688</v>
      </c>
      <c r="B325" s="50" t="s">
        <v>66</v>
      </c>
      <c r="C325" s="49">
        <v>267</v>
      </c>
      <c r="D325" s="8">
        <v>7</v>
      </c>
      <c r="E325" s="8">
        <v>0</v>
      </c>
      <c r="F325" s="8">
        <v>0</v>
      </c>
      <c r="G325" s="8">
        <v>0</v>
      </c>
      <c r="H325" s="49">
        <f t="shared" si="11"/>
        <v>274</v>
      </c>
    </row>
    <row r="326" spans="1:10" x14ac:dyDescent="0.25">
      <c r="A326" s="48">
        <v>44689</v>
      </c>
      <c r="B326" s="50" t="s">
        <v>83</v>
      </c>
      <c r="C326" s="49">
        <v>71</v>
      </c>
      <c r="D326" s="8">
        <v>36</v>
      </c>
      <c r="E326" s="8">
        <v>339</v>
      </c>
      <c r="F326" s="8">
        <v>26</v>
      </c>
      <c r="G326" s="8">
        <v>2</v>
      </c>
      <c r="H326" s="49">
        <f t="shared" si="11"/>
        <v>474</v>
      </c>
    </row>
    <row r="327" spans="1:10" x14ac:dyDescent="0.25">
      <c r="A327" s="48">
        <v>44690</v>
      </c>
      <c r="B327" s="50" t="s">
        <v>84</v>
      </c>
      <c r="C327" s="49">
        <v>51</v>
      </c>
      <c r="D327" s="8">
        <v>134</v>
      </c>
      <c r="E327" s="8">
        <v>101</v>
      </c>
      <c r="F327" s="8">
        <v>40</v>
      </c>
      <c r="G327" s="8">
        <v>5</v>
      </c>
      <c r="H327" s="49">
        <f t="shared" si="11"/>
        <v>331</v>
      </c>
    </row>
    <row r="328" spans="1:10" x14ac:dyDescent="0.25">
      <c r="A328" s="48">
        <v>44691</v>
      </c>
      <c r="B328" s="50" t="s">
        <v>9</v>
      </c>
      <c r="C328" s="49">
        <v>104</v>
      </c>
      <c r="D328" s="8">
        <v>122</v>
      </c>
      <c r="E328" s="8">
        <v>150</v>
      </c>
      <c r="F328" s="8">
        <v>13</v>
      </c>
      <c r="G328" s="8">
        <v>0</v>
      </c>
      <c r="H328" s="49">
        <f t="shared" si="11"/>
        <v>389</v>
      </c>
      <c r="J328" s="210"/>
    </row>
    <row r="329" spans="1:10" x14ac:dyDescent="0.25">
      <c r="A329" s="48">
        <v>44692</v>
      </c>
      <c r="B329" s="50" t="s">
        <v>110</v>
      </c>
      <c r="C329" s="49">
        <v>17</v>
      </c>
      <c r="D329" s="8">
        <v>74</v>
      </c>
      <c r="E329" s="8">
        <v>197</v>
      </c>
      <c r="F329" s="8">
        <v>212</v>
      </c>
      <c r="G329" s="8">
        <v>26</v>
      </c>
      <c r="H329" s="49">
        <f t="shared" si="11"/>
        <v>526</v>
      </c>
      <c r="J329" s="209"/>
    </row>
    <row r="330" spans="1:10" x14ac:dyDescent="0.25">
      <c r="A330" s="48">
        <v>44693</v>
      </c>
      <c r="B330" s="50" t="s">
        <v>89</v>
      </c>
      <c r="C330" s="49">
        <v>0</v>
      </c>
      <c r="D330" s="8">
        <v>0</v>
      </c>
      <c r="E330" s="8">
        <v>113</v>
      </c>
      <c r="F330" s="8"/>
      <c r="G330" s="8">
        <v>0</v>
      </c>
      <c r="H330" s="49">
        <f t="shared" si="11"/>
        <v>113</v>
      </c>
    </row>
    <row r="331" spans="1:10" x14ac:dyDescent="0.25">
      <c r="A331" s="48">
        <v>44694</v>
      </c>
      <c r="B331" s="50" t="s">
        <v>85</v>
      </c>
      <c r="C331" s="49">
        <v>0</v>
      </c>
      <c r="D331" s="8">
        <v>0</v>
      </c>
      <c r="E331" s="8">
        <v>4</v>
      </c>
      <c r="F331" s="8"/>
      <c r="G331" s="8">
        <v>0</v>
      </c>
      <c r="H331" s="49">
        <f t="shared" ref="H331:H362" si="12">SUM(C331:G331)</f>
        <v>4</v>
      </c>
    </row>
    <row r="332" spans="1:10" x14ac:dyDescent="0.25">
      <c r="A332" s="48">
        <v>44695</v>
      </c>
      <c r="B332" s="50" t="s">
        <v>86</v>
      </c>
      <c r="C332" s="49">
        <v>0</v>
      </c>
      <c r="D332" s="8">
        <v>0</v>
      </c>
      <c r="E332" s="8">
        <v>0</v>
      </c>
      <c r="F332" s="8"/>
      <c r="G332" s="8">
        <v>0</v>
      </c>
      <c r="H332" s="49">
        <f t="shared" si="12"/>
        <v>0</v>
      </c>
    </row>
    <row r="333" spans="1:10" x14ac:dyDescent="0.25">
      <c r="A333" s="48">
        <v>44696</v>
      </c>
      <c r="B333" s="50" t="s">
        <v>87</v>
      </c>
      <c r="C333" s="49">
        <v>0</v>
      </c>
      <c r="D333" s="8">
        <v>1</v>
      </c>
      <c r="E333" s="8">
        <v>1</v>
      </c>
      <c r="F333" s="8"/>
      <c r="G333" s="8">
        <v>1</v>
      </c>
      <c r="H333" s="49">
        <f t="shared" si="12"/>
        <v>3</v>
      </c>
    </row>
    <row r="334" spans="1:10" x14ac:dyDescent="0.25">
      <c r="A334" s="48">
        <v>44697</v>
      </c>
      <c r="B334" s="50" t="s">
        <v>90</v>
      </c>
      <c r="C334" s="49">
        <v>0</v>
      </c>
      <c r="D334" s="8">
        <v>199</v>
      </c>
      <c r="E334" s="8">
        <v>105</v>
      </c>
      <c r="F334" s="8"/>
      <c r="G334" s="8">
        <v>0</v>
      </c>
      <c r="H334" s="49">
        <f t="shared" si="12"/>
        <v>304</v>
      </c>
    </row>
    <row r="335" spans="1:10" x14ac:dyDescent="0.25">
      <c r="A335" s="48">
        <v>44698</v>
      </c>
      <c r="B335" s="50" t="s">
        <v>88</v>
      </c>
      <c r="C335" s="49">
        <v>2</v>
      </c>
      <c r="D335" s="8">
        <v>0</v>
      </c>
      <c r="E335" s="8">
        <v>3</v>
      </c>
      <c r="F335" s="8">
        <v>1</v>
      </c>
      <c r="G335" s="8">
        <v>0</v>
      </c>
      <c r="H335" s="49">
        <f t="shared" si="12"/>
        <v>6</v>
      </c>
    </row>
    <row r="336" spans="1:10" x14ac:dyDescent="0.25">
      <c r="A336" s="48">
        <v>44699</v>
      </c>
      <c r="B336" s="50" t="s">
        <v>114</v>
      </c>
      <c r="C336" s="49">
        <v>0</v>
      </c>
      <c r="D336" s="8">
        <v>41</v>
      </c>
      <c r="E336" s="8">
        <v>73</v>
      </c>
      <c r="F336" s="8">
        <v>11</v>
      </c>
      <c r="G336" s="8">
        <v>3</v>
      </c>
      <c r="H336" s="49">
        <f t="shared" si="12"/>
        <v>128</v>
      </c>
    </row>
    <row r="337" spans="1:8" x14ac:dyDescent="0.25">
      <c r="A337" s="48">
        <v>44700</v>
      </c>
      <c r="B337" s="50" t="s">
        <v>67</v>
      </c>
      <c r="C337" s="49"/>
      <c r="D337" s="8"/>
      <c r="E337" s="8">
        <v>154</v>
      </c>
      <c r="F337" s="8">
        <v>3</v>
      </c>
      <c r="G337" s="8">
        <v>176</v>
      </c>
      <c r="H337" s="49">
        <f t="shared" si="12"/>
        <v>333</v>
      </c>
    </row>
    <row r="338" spans="1:8" x14ac:dyDescent="0.25">
      <c r="A338" s="150">
        <v>44701</v>
      </c>
      <c r="B338" s="148" t="s">
        <v>68</v>
      </c>
      <c r="C338" s="157">
        <f>SUM(C319:C337)</f>
        <v>1266</v>
      </c>
      <c r="D338" s="149">
        <f>SUM(D319:D337)</f>
        <v>1746</v>
      </c>
      <c r="E338" s="149">
        <f>SUM(E319:E337)</f>
        <v>2936</v>
      </c>
      <c r="F338" s="149">
        <f>SUM(F319:F337)</f>
        <v>641</v>
      </c>
      <c r="G338" s="149">
        <f>SUM(G319:G337)</f>
        <v>359</v>
      </c>
      <c r="H338" s="149">
        <f t="shared" si="12"/>
        <v>6948</v>
      </c>
    </row>
    <row r="339" spans="1:8" x14ac:dyDescent="0.25">
      <c r="A339" s="48">
        <v>44713</v>
      </c>
      <c r="B339" s="50" t="s">
        <v>82</v>
      </c>
      <c r="C339" s="49">
        <v>353</v>
      </c>
      <c r="D339" s="49">
        <v>741</v>
      </c>
      <c r="E339" s="49">
        <v>752</v>
      </c>
      <c r="F339" s="49">
        <v>77</v>
      </c>
      <c r="G339" s="49">
        <v>25</v>
      </c>
      <c r="H339" s="49">
        <f t="shared" si="12"/>
        <v>1948</v>
      </c>
    </row>
    <row r="340" spans="1:8" x14ac:dyDescent="0.25">
      <c r="A340" s="48">
        <v>44714</v>
      </c>
      <c r="B340" s="50" t="s">
        <v>63</v>
      </c>
      <c r="C340" s="49">
        <v>172</v>
      </c>
      <c r="D340" s="8">
        <v>168</v>
      </c>
      <c r="E340" s="8">
        <v>509</v>
      </c>
      <c r="F340" s="8">
        <v>273</v>
      </c>
      <c r="G340" s="8">
        <v>138</v>
      </c>
      <c r="H340" s="49">
        <f t="shared" si="12"/>
        <v>1260</v>
      </c>
    </row>
    <row r="341" spans="1:8" x14ac:dyDescent="0.25">
      <c r="A341" s="48">
        <v>44715</v>
      </c>
      <c r="B341" s="50" t="s">
        <v>62</v>
      </c>
      <c r="C341" s="49">
        <v>3</v>
      </c>
      <c r="D341" s="8">
        <v>94</v>
      </c>
      <c r="E341" s="8">
        <v>142</v>
      </c>
      <c r="F341" s="8">
        <v>5</v>
      </c>
      <c r="G341" s="8">
        <v>5</v>
      </c>
      <c r="H341" s="49">
        <f t="shared" si="12"/>
        <v>249</v>
      </c>
    </row>
    <row r="342" spans="1:8" x14ac:dyDescent="0.25">
      <c r="A342" s="48">
        <v>44716</v>
      </c>
      <c r="B342" s="50" t="s">
        <v>81</v>
      </c>
      <c r="C342" s="49">
        <v>14</v>
      </c>
      <c r="D342" s="8">
        <v>35</v>
      </c>
      <c r="E342" s="8">
        <v>56</v>
      </c>
      <c r="F342" s="8">
        <v>1</v>
      </c>
      <c r="G342" s="8">
        <v>0</v>
      </c>
      <c r="H342" s="49">
        <f t="shared" si="12"/>
        <v>106</v>
      </c>
    </row>
    <row r="343" spans="1:8" x14ac:dyDescent="0.25">
      <c r="A343" s="48">
        <v>44717</v>
      </c>
      <c r="B343" s="50" t="s">
        <v>64</v>
      </c>
      <c r="C343" s="49">
        <v>181</v>
      </c>
      <c r="D343" s="8">
        <v>95</v>
      </c>
      <c r="E343" s="8">
        <v>222</v>
      </c>
      <c r="F343" s="8">
        <v>60</v>
      </c>
      <c r="G343" s="8">
        <v>38</v>
      </c>
      <c r="H343" s="49">
        <f t="shared" si="12"/>
        <v>596</v>
      </c>
    </row>
    <row r="344" spans="1:8" x14ac:dyDescent="0.25">
      <c r="A344" s="48">
        <v>44718</v>
      </c>
      <c r="B344" s="50" t="s">
        <v>65</v>
      </c>
      <c r="C344" s="49">
        <v>5</v>
      </c>
      <c r="D344" s="8">
        <v>22</v>
      </c>
      <c r="E344" s="8">
        <v>30</v>
      </c>
      <c r="F344" s="8">
        <v>2</v>
      </c>
      <c r="G344" s="8">
        <v>4</v>
      </c>
      <c r="H344" s="49">
        <f t="shared" si="12"/>
        <v>63</v>
      </c>
    </row>
    <row r="345" spans="1:8" x14ac:dyDescent="0.25">
      <c r="A345" s="48">
        <v>44719</v>
      </c>
      <c r="B345" s="50" t="s">
        <v>66</v>
      </c>
      <c r="C345" s="49">
        <v>217</v>
      </c>
      <c r="D345" s="8">
        <v>0</v>
      </c>
      <c r="E345" s="8">
        <v>0</v>
      </c>
      <c r="F345" s="8">
        <v>0</v>
      </c>
      <c r="G345" s="8">
        <v>0</v>
      </c>
      <c r="H345" s="49">
        <f t="shared" si="12"/>
        <v>217</v>
      </c>
    </row>
    <row r="346" spans="1:8" x14ac:dyDescent="0.25">
      <c r="A346" s="48">
        <v>44720</v>
      </c>
      <c r="B346" s="50" t="s">
        <v>83</v>
      </c>
      <c r="C346" s="49">
        <v>72</v>
      </c>
      <c r="D346" s="8">
        <v>37</v>
      </c>
      <c r="E346" s="8">
        <v>364</v>
      </c>
      <c r="F346" s="8">
        <v>30</v>
      </c>
      <c r="G346" s="8">
        <v>6</v>
      </c>
      <c r="H346" s="49">
        <f t="shared" si="12"/>
        <v>509</v>
      </c>
    </row>
    <row r="347" spans="1:8" x14ac:dyDescent="0.25">
      <c r="A347" s="48">
        <v>44721</v>
      </c>
      <c r="B347" s="50" t="s">
        <v>84</v>
      </c>
      <c r="C347" s="49">
        <v>54</v>
      </c>
      <c r="D347" s="8">
        <v>136</v>
      </c>
      <c r="E347" s="8">
        <v>129</v>
      </c>
      <c r="F347" s="8">
        <v>36</v>
      </c>
      <c r="G347" s="8">
        <v>2</v>
      </c>
      <c r="H347" s="49">
        <f t="shared" si="12"/>
        <v>357</v>
      </c>
    </row>
    <row r="348" spans="1:8" x14ac:dyDescent="0.25">
      <c r="A348" s="48">
        <v>44722</v>
      </c>
      <c r="B348" s="50" t="s">
        <v>9</v>
      </c>
      <c r="C348" s="49">
        <v>97</v>
      </c>
      <c r="D348" s="8">
        <v>82</v>
      </c>
      <c r="E348" s="8">
        <v>146</v>
      </c>
      <c r="F348" s="8">
        <v>9</v>
      </c>
      <c r="G348" s="8">
        <v>0</v>
      </c>
      <c r="H348" s="49">
        <f t="shared" si="12"/>
        <v>334</v>
      </c>
    </row>
    <row r="349" spans="1:8" x14ac:dyDescent="0.25">
      <c r="A349" s="48">
        <v>44723</v>
      </c>
      <c r="B349" s="50" t="s">
        <v>110</v>
      </c>
      <c r="C349" s="49">
        <v>6</v>
      </c>
      <c r="D349" s="8">
        <v>130</v>
      </c>
      <c r="E349" s="8">
        <v>327</v>
      </c>
      <c r="F349" s="8">
        <v>426</v>
      </c>
      <c r="G349" s="8">
        <v>76</v>
      </c>
      <c r="H349" s="49">
        <f t="shared" si="12"/>
        <v>965</v>
      </c>
    </row>
    <row r="350" spans="1:8" x14ac:dyDescent="0.25">
      <c r="A350" s="48">
        <v>44724</v>
      </c>
      <c r="B350" s="50" t="s">
        <v>89</v>
      </c>
      <c r="C350" s="49">
        <v>0</v>
      </c>
      <c r="D350" s="8">
        <v>0</v>
      </c>
      <c r="E350" s="8">
        <v>85</v>
      </c>
      <c r="F350" s="8">
        <v>0</v>
      </c>
      <c r="G350" s="8">
        <v>0</v>
      </c>
      <c r="H350" s="49">
        <f t="shared" si="12"/>
        <v>85</v>
      </c>
    </row>
    <row r="351" spans="1:8" x14ac:dyDescent="0.25">
      <c r="A351" s="48">
        <v>44725</v>
      </c>
      <c r="B351" s="50" t="s">
        <v>85</v>
      </c>
      <c r="C351" s="49">
        <v>0</v>
      </c>
      <c r="D351" s="8">
        <v>0</v>
      </c>
      <c r="E351" s="8">
        <v>5</v>
      </c>
      <c r="F351" s="8">
        <v>0</v>
      </c>
      <c r="G351" s="8">
        <v>0</v>
      </c>
      <c r="H351" s="49">
        <f t="shared" si="12"/>
        <v>5</v>
      </c>
    </row>
    <row r="352" spans="1:8" x14ac:dyDescent="0.25">
      <c r="A352" s="48">
        <v>44726</v>
      </c>
      <c r="B352" s="50" t="s">
        <v>86</v>
      </c>
      <c r="C352" s="49">
        <v>0</v>
      </c>
      <c r="D352" s="8">
        <v>0</v>
      </c>
      <c r="E352" s="8">
        <v>0</v>
      </c>
      <c r="F352" s="8">
        <v>0</v>
      </c>
      <c r="G352" s="8">
        <v>0</v>
      </c>
      <c r="H352" s="49">
        <f t="shared" si="12"/>
        <v>0</v>
      </c>
    </row>
    <row r="353" spans="1:8" x14ac:dyDescent="0.25">
      <c r="A353" s="48">
        <v>44727</v>
      </c>
      <c r="B353" s="50" t="s">
        <v>87</v>
      </c>
      <c r="C353" s="49">
        <v>0</v>
      </c>
      <c r="D353" s="8">
        <v>0</v>
      </c>
      <c r="E353" s="8">
        <v>1</v>
      </c>
      <c r="F353" s="8">
        <v>0</v>
      </c>
      <c r="G353" s="8">
        <v>6</v>
      </c>
      <c r="H353" s="49">
        <f t="shared" si="12"/>
        <v>7</v>
      </c>
    </row>
    <row r="354" spans="1:8" x14ac:dyDescent="0.25">
      <c r="A354" s="48">
        <v>44728</v>
      </c>
      <c r="B354" s="50" t="s">
        <v>90</v>
      </c>
      <c r="C354" s="49">
        <v>0</v>
      </c>
      <c r="D354" s="8">
        <v>234</v>
      </c>
      <c r="E354" s="8">
        <v>81</v>
      </c>
      <c r="F354" s="8">
        <v>0</v>
      </c>
      <c r="G354" s="8">
        <v>1</v>
      </c>
      <c r="H354" s="49">
        <f t="shared" si="12"/>
        <v>316</v>
      </c>
    </row>
    <row r="355" spans="1:8" x14ac:dyDescent="0.25">
      <c r="A355" s="48">
        <v>44729</v>
      </c>
      <c r="B355" s="50" t="s">
        <v>88</v>
      </c>
      <c r="C355" s="49">
        <v>0</v>
      </c>
      <c r="D355" s="8">
        <v>0</v>
      </c>
      <c r="E355" s="8">
        <v>2</v>
      </c>
      <c r="F355" s="8">
        <v>0</v>
      </c>
      <c r="G355" s="8">
        <v>0</v>
      </c>
      <c r="H355" s="49">
        <f t="shared" si="12"/>
        <v>2</v>
      </c>
    </row>
    <row r="356" spans="1:8" x14ac:dyDescent="0.25">
      <c r="A356" s="48">
        <v>44730</v>
      </c>
      <c r="B356" s="50" t="s">
        <v>114</v>
      </c>
      <c r="C356" s="49">
        <v>0</v>
      </c>
      <c r="D356" s="8">
        <v>29</v>
      </c>
      <c r="E356" s="8">
        <v>36</v>
      </c>
      <c r="F356" s="8">
        <v>2</v>
      </c>
      <c r="G356" s="8">
        <v>7</v>
      </c>
      <c r="H356" s="49">
        <f t="shared" si="12"/>
        <v>74</v>
      </c>
    </row>
    <row r="357" spans="1:8" x14ac:dyDescent="0.25">
      <c r="A357" s="48">
        <v>44731</v>
      </c>
      <c r="B357" s="50" t="s">
        <v>67</v>
      </c>
      <c r="C357" s="49">
        <v>21</v>
      </c>
      <c r="D357" s="8">
        <v>0</v>
      </c>
      <c r="E357" s="8">
        <v>0</v>
      </c>
      <c r="F357" s="8">
        <v>0</v>
      </c>
      <c r="G357" s="8">
        <v>111</v>
      </c>
      <c r="H357" s="49">
        <f t="shared" si="12"/>
        <v>132</v>
      </c>
    </row>
    <row r="358" spans="1:8" x14ac:dyDescent="0.25">
      <c r="A358" s="150">
        <v>44732</v>
      </c>
      <c r="B358" s="148" t="s">
        <v>68</v>
      </c>
      <c r="C358" s="157">
        <f>SUM(C339:C357)</f>
        <v>1195</v>
      </c>
      <c r="D358" s="149">
        <f>SUM(D339:D357)</f>
        <v>1803</v>
      </c>
      <c r="E358" s="149">
        <f>SUM(E339:E357)</f>
        <v>2887</v>
      </c>
      <c r="F358" s="149">
        <f>SUM(F339:F357)</f>
        <v>921</v>
      </c>
      <c r="G358" s="149">
        <f>SUM(G339:G357)</f>
        <v>419</v>
      </c>
      <c r="H358" s="149">
        <f t="shared" si="12"/>
        <v>7225</v>
      </c>
    </row>
    <row r="359" spans="1:8" s="160" customFormat="1" x14ac:dyDescent="0.25">
      <c r="A359" s="153"/>
      <c r="B359" s="154" t="s">
        <v>113</v>
      </c>
      <c r="C359" s="155">
        <f t="shared" ref="C359:H359" si="13">C318+C338+C358</f>
        <v>3464</v>
      </c>
      <c r="D359" s="155">
        <f t="shared" si="13"/>
        <v>5151</v>
      </c>
      <c r="E359" s="155">
        <f t="shared" si="13"/>
        <v>8081</v>
      </c>
      <c r="F359" s="155">
        <f t="shared" si="13"/>
        <v>2060</v>
      </c>
      <c r="G359" s="155">
        <f t="shared" si="13"/>
        <v>995</v>
      </c>
      <c r="H359" s="155">
        <f t="shared" si="13"/>
        <v>19751</v>
      </c>
    </row>
    <row r="360" spans="1:8" s="160" customFormat="1" x14ac:dyDescent="0.25">
      <c r="A360" s="158">
        <v>44743</v>
      </c>
      <c r="B360" s="50" t="s">
        <v>82</v>
      </c>
      <c r="C360" s="49">
        <v>397</v>
      </c>
      <c r="D360" s="49">
        <v>782</v>
      </c>
      <c r="E360" s="49">
        <v>745</v>
      </c>
      <c r="F360" s="49">
        <v>93</v>
      </c>
      <c r="G360" s="49">
        <v>33</v>
      </c>
      <c r="H360" s="49">
        <f t="shared" ref="H360:H399" si="14">SUM(C360:G360)</f>
        <v>2050</v>
      </c>
    </row>
    <row r="361" spans="1:8" s="160" customFormat="1" x14ac:dyDescent="0.25">
      <c r="A361" s="158">
        <v>44744</v>
      </c>
      <c r="B361" s="50" t="s">
        <v>63</v>
      </c>
      <c r="C361" s="49">
        <v>138</v>
      </c>
      <c r="D361" s="8">
        <v>231</v>
      </c>
      <c r="E361" s="8">
        <v>612</v>
      </c>
      <c r="F361" s="8">
        <v>270</v>
      </c>
      <c r="G361" s="8">
        <v>107</v>
      </c>
      <c r="H361" s="49">
        <f t="shared" si="14"/>
        <v>1358</v>
      </c>
    </row>
    <row r="362" spans="1:8" s="160" customFormat="1" x14ac:dyDescent="0.25">
      <c r="A362" s="158">
        <v>44745</v>
      </c>
      <c r="B362" s="50" t="s">
        <v>62</v>
      </c>
      <c r="C362" s="49">
        <v>8</v>
      </c>
      <c r="D362" s="8">
        <v>54</v>
      </c>
      <c r="E362" s="8">
        <v>107</v>
      </c>
      <c r="F362" s="8">
        <v>2</v>
      </c>
      <c r="G362" s="8">
        <v>1</v>
      </c>
      <c r="H362" s="49">
        <f t="shared" si="14"/>
        <v>172</v>
      </c>
    </row>
    <row r="363" spans="1:8" s="160" customFormat="1" x14ac:dyDescent="0.25">
      <c r="A363" s="158">
        <v>44746</v>
      </c>
      <c r="B363" s="50" t="s">
        <v>81</v>
      </c>
      <c r="C363" s="49">
        <v>25</v>
      </c>
      <c r="D363" s="8">
        <v>24</v>
      </c>
      <c r="E363" s="8">
        <v>34</v>
      </c>
      <c r="F363" s="8">
        <v>0</v>
      </c>
      <c r="G363" s="8">
        <v>0</v>
      </c>
      <c r="H363" s="49">
        <f t="shared" si="14"/>
        <v>83</v>
      </c>
    </row>
    <row r="364" spans="1:8" s="160" customFormat="1" x14ac:dyDescent="0.25">
      <c r="A364" s="158">
        <v>44747</v>
      </c>
      <c r="B364" s="50" t="s">
        <v>64</v>
      </c>
      <c r="C364" s="49">
        <v>192</v>
      </c>
      <c r="D364" s="8">
        <v>126</v>
      </c>
      <c r="E364" s="8">
        <v>145</v>
      </c>
      <c r="F364" s="8">
        <v>76</v>
      </c>
      <c r="G364" s="8">
        <v>27</v>
      </c>
      <c r="H364" s="49">
        <f t="shared" si="14"/>
        <v>566</v>
      </c>
    </row>
    <row r="365" spans="1:8" s="160" customFormat="1" x14ac:dyDescent="0.25">
      <c r="A365" s="158">
        <v>44748</v>
      </c>
      <c r="B365" s="50" t="s">
        <v>65</v>
      </c>
      <c r="C365" s="49">
        <v>3</v>
      </c>
      <c r="D365" s="8">
        <v>23</v>
      </c>
      <c r="E365" s="8">
        <v>39</v>
      </c>
      <c r="F365" s="8">
        <v>0</v>
      </c>
      <c r="G365" s="8">
        <v>1</v>
      </c>
      <c r="H365" s="49">
        <f t="shared" si="14"/>
        <v>66</v>
      </c>
    </row>
    <row r="366" spans="1:8" s="160" customFormat="1" x14ac:dyDescent="0.25">
      <c r="A366" s="158">
        <v>44749</v>
      </c>
      <c r="B366" s="50" t="s">
        <v>66</v>
      </c>
      <c r="C366" s="49">
        <v>208</v>
      </c>
      <c r="D366" s="8">
        <v>0</v>
      </c>
      <c r="E366" s="8"/>
      <c r="F366" s="8">
        <v>0</v>
      </c>
      <c r="G366" s="8">
        <v>0</v>
      </c>
      <c r="H366" s="49">
        <f t="shared" si="14"/>
        <v>208</v>
      </c>
    </row>
    <row r="367" spans="1:8" s="160" customFormat="1" x14ac:dyDescent="0.25">
      <c r="A367" s="158">
        <v>44750</v>
      </c>
      <c r="B367" s="50" t="s">
        <v>83</v>
      </c>
      <c r="C367" s="49">
        <v>76</v>
      </c>
      <c r="D367" s="8">
        <v>50</v>
      </c>
      <c r="E367" s="8">
        <v>285</v>
      </c>
      <c r="F367" s="8">
        <v>24</v>
      </c>
      <c r="G367" s="8">
        <v>5</v>
      </c>
      <c r="H367" s="49">
        <f t="shared" si="14"/>
        <v>440</v>
      </c>
    </row>
    <row r="368" spans="1:8" s="160" customFormat="1" x14ac:dyDescent="0.25">
      <c r="A368" s="158">
        <v>44751</v>
      </c>
      <c r="B368" s="50" t="s">
        <v>84</v>
      </c>
      <c r="C368" s="49">
        <v>74</v>
      </c>
      <c r="D368" s="8">
        <v>103</v>
      </c>
      <c r="E368" s="8">
        <v>103</v>
      </c>
      <c r="F368" s="8">
        <v>3</v>
      </c>
      <c r="G368" s="8">
        <v>0</v>
      </c>
      <c r="H368" s="49">
        <f t="shared" si="14"/>
        <v>283</v>
      </c>
    </row>
    <row r="369" spans="1:8" s="160" customFormat="1" x14ac:dyDescent="0.25">
      <c r="A369" s="158">
        <v>44752</v>
      </c>
      <c r="B369" s="50" t="s">
        <v>9</v>
      </c>
      <c r="C369" s="49">
        <v>110</v>
      </c>
      <c r="D369" s="8">
        <v>119</v>
      </c>
      <c r="E369" s="8">
        <v>143</v>
      </c>
      <c r="F369" s="8">
        <v>10</v>
      </c>
      <c r="G369" s="8">
        <v>1</v>
      </c>
      <c r="H369" s="49">
        <f t="shared" si="14"/>
        <v>383</v>
      </c>
    </row>
    <row r="370" spans="1:8" s="160" customFormat="1" x14ac:dyDescent="0.25">
      <c r="A370" s="158">
        <v>44753</v>
      </c>
      <c r="B370" s="50" t="s">
        <v>110</v>
      </c>
      <c r="C370" s="49">
        <v>15</v>
      </c>
      <c r="D370" s="8">
        <v>124</v>
      </c>
      <c r="E370" s="8">
        <v>121</v>
      </c>
      <c r="F370" s="8">
        <v>336</v>
      </c>
      <c r="G370" s="8">
        <v>50</v>
      </c>
      <c r="H370" s="49">
        <f t="shared" si="14"/>
        <v>646</v>
      </c>
    </row>
    <row r="371" spans="1:8" s="160" customFormat="1" x14ac:dyDescent="0.25">
      <c r="A371" s="158">
        <v>44754</v>
      </c>
      <c r="B371" s="50" t="s">
        <v>89</v>
      </c>
      <c r="C371" s="49">
        <v>0</v>
      </c>
      <c r="D371" s="8">
        <v>0</v>
      </c>
      <c r="E371" s="8">
        <v>52</v>
      </c>
      <c r="F371" s="8">
        <v>0</v>
      </c>
      <c r="G371" s="8">
        <v>0</v>
      </c>
      <c r="H371" s="49">
        <f t="shared" si="14"/>
        <v>52</v>
      </c>
    </row>
    <row r="372" spans="1:8" s="160" customFormat="1" x14ac:dyDescent="0.25">
      <c r="A372" s="158">
        <v>44755</v>
      </c>
      <c r="B372" s="50" t="s">
        <v>85</v>
      </c>
      <c r="C372" s="49">
        <v>0</v>
      </c>
      <c r="D372" s="8">
        <v>0</v>
      </c>
      <c r="E372" s="8">
        <v>2</v>
      </c>
      <c r="F372" s="8">
        <v>0</v>
      </c>
      <c r="G372" s="8">
        <v>0</v>
      </c>
      <c r="H372" s="49">
        <f t="shared" si="14"/>
        <v>2</v>
      </c>
    </row>
    <row r="373" spans="1:8" s="160" customFormat="1" x14ac:dyDescent="0.25">
      <c r="A373" s="158">
        <v>44756</v>
      </c>
      <c r="B373" s="50" t="s">
        <v>86</v>
      </c>
      <c r="C373" s="49">
        <v>0</v>
      </c>
      <c r="D373" s="8">
        <v>0</v>
      </c>
      <c r="E373" s="8"/>
      <c r="F373" s="8">
        <v>0</v>
      </c>
      <c r="G373" s="8">
        <v>0</v>
      </c>
      <c r="H373" s="49">
        <f t="shared" si="14"/>
        <v>0</v>
      </c>
    </row>
    <row r="374" spans="1:8" s="160" customFormat="1" x14ac:dyDescent="0.25">
      <c r="A374" s="158">
        <v>44757</v>
      </c>
      <c r="B374" s="50" t="s">
        <v>87</v>
      </c>
      <c r="C374" s="49">
        <v>0</v>
      </c>
      <c r="D374" s="8">
        <v>1</v>
      </c>
      <c r="E374" s="8">
        <v>3</v>
      </c>
      <c r="F374" s="8">
        <v>0</v>
      </c>
      <c r="G374" s="8">
        <v>2</v>
      </c>
      <c r="H374" s="49">
        <f t="shared" si="14"/>
        <v>6</v>
      </c>
    </row>
    <row r="375" spans="1:8" s="160" customFormat="1" x14ac:dyDescent="0.25">
      <c r="A375" s="158">
        <v>44758</v>
      </c>
      <c r="B375" s="50" t="s">
        <v>90</v>
      </c>
      <c r="C375" s="49">
        <v>0</v>
      </c>
      <c r="D375" s="8">
        <v>306</v>
      </c>
      <c r="E375" s="8">
        <v>281</v>
      </c>
      <c r="F375" s="8">
        <v>0</v>
      </c>
      <c r="G375" s="8">
        <v>1</v>
      </c>
      <c r="H375" s="49">
        <f t="shared" si="14"/>
        <v>588</v>
      </c>
    </row>
    <row r="376" spans="1:8" s="160" customFormat="1" x14ac:dyDescent="0.25">
      <c r="A376" s="158">
        <v>44759</v>
      </c>
      <c r="B376" s="50" t="s">
        <v>88</v>
      </c>
      <c r="C376" s="49">
        <v>0</v>
      </c>
      <c r="D376" s="8">
        <v>0</v>
      </c>
      <c r="E376" s="8">
        <v>6</v>
      </c>
      <c r="F376" s="8">
        <v>0</v>
      </c>
      <c r="G376" s="8">
        <v>0</v>
      </c>
      <c r="H376" s="49">
        <f t="shared" si="14"/>
        <v>6</v>
      </c>
    </row>
    <row r="377" spans="1:8" s="160" customFormat="1" x14ac:dyDescent="0.25">
      <c r="A377" s="158">
        <v>44760</v>
      </c>
      <c r="B377" s="50" t="s">
        <v>114</v>
      </c>
      <c r="C377" s="49">
        <v>0</v>
      </c>
      <c r="D377" s="8">
        <v>16</v>
      </c>
      <c r="E377" s="8">
        <v>10</v>
      </c>
      <c r="F377" s="8">
        <v>1</v>
      </c>
      <c r="G377" s="8">
        <v>3</v>
      </c>
      <c r="H377" s="49">
        <f t="shared" si="14"/>
        <v>30</v>
      </c>
    </row>
    <row r="378" spans="1:8" s="160" customFormat="1" x14ac:dyDescent="0.25">
      <c r="A378" s="158">
        <v>44761</v>
      </c>
      <c r="B378" s="50" t="s">
        <v>67</v>
      </c>
      <c r="C378" s="49">
        <v>57</v>
      </c>
      <c r="D378" s="8">
        <v>66</v>
      </c>
      <c r="E378" s="8">
        <v>117</v>
      </c>
      <c r="F378" s="8">
        <v>126</v>
      </c>
      <c r="G378" s="8">
        <v>149</v>
      </c>
      <c r="H378" s="49">
        <f t="shared" si="14"/>
        <v>515</v>
      </c>
    </row>
    <row r="379" spans="1:8" s="160" customFormat="1" x14ac:dyDescent="0.25">
      <c r="A379" s="159">
        <v>44762</v>
      </c>
      <c r="B379" s="148" t="s">
        <v>68</v>
      </c>
      <c r="C379" s="157">
        <f>SUM(C360:C378)</f>
        <v>1303</v>
      </c>
      <c r="D379" s="149">
        <f>SUM(D360:D378)</f>
        <v>2025</v>
      </c>
      <c r="E379" s="149">
        <f>SUM(E360:E378)</f>
        <v>2805</v>
      </c>
      <c r="F379" s="149">
        <f>SUM(F360:F378)</f>
        <v>941</v>
      </c>
      <c r="G379" s="149">
        <f>SUM(G360:G378)</f>
        <v>380</v>
      </c>
      <c r="H379" s="149">
        <f t="shared" si="14"/>
        <v>7454</v>
      </c>
    </row>
    <row r="380" spans="1:8" s="160" customFormat="1" x14ac:dyDescent="0.25">
      <c r="A380" s="158">
        <v>44774</v>
      </c>
      <c r="B380" s="50" t="s">
        <v>82</v>
      </c>
      <c r="C380" s="49">
        <v>452</v>
      </c>
      <c r="D380" s="49">
        <v>912</v>
      </c>
      <c r="E380" s="49">
        <v>743</v>
      </c>
      <c r="F380" s="49">
        <v>93</v>
      </c>
      <c r="G380" s="49">
        <v>33</v>
      </c>
      <c r="H380" s="49">
        <f t="shared" si="14"/>
        <v>2233</v>
      </c>
    </row>
    <row r="381" spans="1:8" s="160" customFormat="1" x14ac:dyDescent="0.25">
      <c r="A381" s="158">
        <v>44775</v>
      </c>
      <c r="B381" s="50" t="s">
        <v>63</v>
      </c>
      <c r="C381" s="49">
        <v>174</v>
      </c>
      <c r="D381" s="8">
        <v>231</v>
      </c>
      <c r="E381" s="8">
        <v>616</v>
      </c>
      <c r="F381" s="8">
        <v>270</v>
      </c>
      <c r="G381" s="8">
        <v>107</v>
      </c>
      <c r="H381" s="49">
        <f t="shared" si="14"/>
        <v>1398</v>
      </c>
    </row>
    <row r="382" spans="1:8" s="160" customFormat="1" x14ac:dyDescent="0.25">
      <c r="A382" s="158">
        <v>44776</v>
      </c>
      <c r="B382" s="50" t="s">
        <v>62</v>
      </c>
      <c r="C382" s="49">
        <v>23</v>
      </c>
      <c r="D382" s="8">
        <v>54</v>
      </c>
      <c r="E382" s="8">
        <v>106</v>
      </c>
      <c r="F382" s="8">
        <v>2</v>
      </c>
      <c r="G382" s="8">
        <v>1</v>
      </c>
      <c r="H382" s="49">
        <f t="shared" si="14"/>
        <v>186</v>
      </c>
    </row>
    <row r="383" spans="1:8" s="160" customFormat="1" x14ac:dyDescent="0.25">
      <c r="A383" s="158">
        <v>44777</v>
      </c>
      <c r="B383" s="50" t="s">
        <v>81</v>
      </c>
      <c r="C383" s="49">
        <v>31</v>
      </c>
      <c r="D383" s="8">
        <v>24</v>
      </c>
      <c r="E383" s="8">
        <v>34</v>
      </c>
      <c r="F383" s="8">
        <v>0</v>
      </c>
      <c r="G383" s="8">
        <v>0</v>
      </c>
      <c r="H383" s="49">
        <f t="shared" si="14"/>
        <v>89</v>
      </c>
    </row>
    <row r="384" spans="1:8" s="160" customFormat="1" x14ac:dyDescent="0.25">
      <c r="A384" s="158">
        <v>44778</v>
      </c>
      <c r="B384" s="50" t="s">
        <v>64</v>
      </c>
      <c r="C384" s="49">
        <v>176</v>
      </c>
      <c r="D384" s="8">
        <v>135</v>
      </c>
      <c r="E384" s="8">
        <v>225</v>
      </c>
      <c r="F384" s="8">
        <v>72</v>
      </c>
      <c r="G384" s="8">
        <v>28</v>
      </c>
      <c r="H384" s="49">
        <f t="shared" si="14"/>
        <v>636</v>
      </c>
    </row>
    <row r="385" spans="1:8" s="160" customFormat="1" x14ac:dyDescent="0.25">
      <c r="A385" s="158">
        <v>44779</v>
      </c>
      <c r="B385" s="50" t="s">
        <v>65</v>
      </c>
      <c r="C385" s="49">
        <v>5</v>
      </c>
      <c r="D385" s="8">
        <v>23</v>
      </c>
      <c r="E385" s="8">
        <v>38</v>
      </c>
      <c r="F385" s="8">
        <v>0</v>
      </c>
      <c r="G385" s="8">
        <v>1</v>
      </c>
      <c r="H385" s="49">
        <f t="shared" si="14"/>
        <v>67</v>
      </c>
    </row>
    <row r="386" spans="1:8" s="160" customFormat="1" x14ac:dyDescent="0.25">
      <c r="A386" s="158">
        <v>44780</v>
      </c>
      <c r="B386" s="50" t="s">
        <v>66</v>
      </c>
      <c r="C386" s="49">
        <v>166</v>
      </c>
      <c r="D386" s="8">
        <v>0</v>
      </c>
      <c r="E386" s="8">
        <v>0</v>
      </c>
      <c r="F386" s="8">
        <v>0</v>
      </c>
      <c r="G386" s="8">
        <v>0</v>
      </c>
      <c r="H386" s="49">
        <f t="shared" si="14"/>
        <v>166</v>
      </c>
    </row>
    <row r="387" spans="1:8" s="160" customFormat="1" x14ac:dyDescent="0.25">
      <c r="A387" s="158">
        <v>44781</v>
      </c>
      <c r="B387" s="50" t="s">
        <v>83</v>
      </c>
      <c r="C387" s="49">
        <v>87</v>
      </c>
      <c r="D387" s="8">
        <v>50</v>
      </c>
      <c r="E387" s="8">
        <v>0</v>
      </c>
      <c r="F387" s="8">
        <v>24</v>
      </c>
      <c r="G387" s="8">
        <v>5</v>
      </c>
      <c r="H387" s="49">
        <f t="shared" si="14"/>
        <v>166</v>
      </c>
    </row>
    <row r="388" spans="1:8" s="160" customFormat="1" x14ac:dyDescent="0.25">
      <c r="A388" s="158">
        <v>44782</v>
      </c>
      <c r="B388" s="50" t="s">
        <v>84</v>
      </c>
      <c r="C388" s="49">
        <v>49</v>
      </c>
      <c r="D388" s="8">
        <v>103</v>
      </c>
      <c r="E388" s="8">
        <v>107</v>
      </c>
      <c r="F388" s="8">
        <v>3</v>
      </c>
      <c r="G388" s="8">
        <v>0</v>
      </c>
      <c r="H388" s="49">
        <f t="shared" si="14"/>
        <v>262</v>
      </c>
    </row>
    <row r="389" spans="1:8" s="160" customFormat="1" x14ac:dyDescent="0.25">
      <c r="A389" s="158">
        <v>44783</v>
      </c>
      <c r="B389" s="50" t="s">
        <v>9</v>
      </c>
      <c r="C389" s="49">
        <v>107</v>
      </c>
      <c r="D389" s="8">
        <v>119</v>
      </c>
      <c r="E389" s="8">
        <v>140</v>
      </c>
      <c r="F389" s="8">
        <v>10</v>
      </c>
      <c r="G389" s="8">
        <v>1</v>
      </c>
      <c r="H389" s="49">
        <f t="shared" si="14"/>
        <v>377</v>
      </c>
    </row>
    <row r="390" spans="1:8" s="160" customFormat="1" x14ac:dyDescent="0.25">
      <c r="A390" s="158">
        <v>44784</v>
      </c>
      <c r="B390" s="50" t="s">
        <v>110</v>
      </c>
      <c r="C390" s="49">
        <v>9</v>
      </c>
      <c r="D390" s="8">
        <v>124</v>
      </c>
      <c r="E390" s="8">
        <v>321</v>
      </c>
      <c r="F390" s="8">
        <v>340</v>
      </c>
      <c r="G390" s="8">
        <v>50</v>
      </c>
      <c r="H390" s="49">
        <f t="shared" si="14"/>
        <v>844</v>
      </c>
    </row>
    <row r="391" spans="1:8" s="160" customFormat="1" x14ac:dyDescent="0.25">
      <c r="A391" s="158">
        <v>44785</v>
      </c>
      <c r="B391" s="50" t="s">
        <v>89</v>
      </c>
      <c r="C391" s="49">
        <v>0</v>
      </c>
      <c r="D391" s="8">
        <v>0</v>
      </c>
      <c r="E391" s="8">
        <v>52</v>
      </c>
      <c r="F391" s="8">
        <v>0</v>
      </c>
      <c r="G391" s="8">
        <v>0</v>
      </c>
      <c r="H391" s="49">
        <f t="shared" si="14"/>
        <v>52</v>
      </c>
    </row>
    <row r="392" spans="1:8" s="160" customFormat="1" x14ac:dyDescent="0.25">
      <c r="A392" s="158">
        <v>44786</v>
      </c>
      <c r="B392" s="50" t="s">
        <v>85</v>
      </c>
      <c r="C392" s="49">
        <v>0</v>
      </c>
      <c r="D392" s="8">
        <v>0</v>
      </c>
      <c r="E392" s="8">
        <v>2</v>
      </c>
      <c r="F392" s="8">
        <v>0</v>
      </c>
      <c r="G392" s="8">
        <v>0</v>
      </c>
      <c r="H392" s="49">
        <f t="shared" si="14"/>
        <v>2</v>
      </c>
    </row>
    <row r="393" spans="1:8" s="160" customFormat="1" x14ac:dyDescent="0.25">
      <c r="A393" s="158">
        <v>44787</v>
      </c>
      <c r="B393" s="50" t="s">
        <v>86</v>
      </c>
      <c r="C393" s="49">
        <v>0</v>
      </c>
      <c r="D393" s="8">
        <v>0</v>
      </c>
      <c r="E393" s="8">
        <v>0</v>
      </c>
      <c r="F393" s="8">
        <v>0</v>
      </c>
      <c r="G393" s="8">
        <v>0</v>
      </c>
      <c r="H393" s="49">
        <f t="shared" si="14"/>
        <v>0</v>
      </c>
    </row>
    <row r="394" spans="1:8" s="160" customFormat="1" x14ac:dyDescent="0.25">
      <c r="A394" s="158">
        <v>44788</v>
      </c>
      <c r="B394" s="50" t="s">
        <v>87</v>
      </c>
      <c r="C394" s="49">
        <v>0</v>
      </c>
      <c r="D394" s="8">
        <v>1</v>
      </c>
      <c r="E394" s="8">
        <v>3</v>
      </c>
      <c r="F394" s="8">
        <v>0</v>
      </c>
      <c r="G394" s="8">
        <v>2</v>
      </c>
      <c r="H394" s="49">
        <f t="shared" si="14"/>
        <v>6</v>
      </c>
    </row>
    <row r="395" spans="1:8" s="160" customFormat="1" x14ac:dyDescent="0.25">
      <c r="A395" s="158">
        <v>44789</v>
      </c>
      <c r="B395" s="50" t="s">
        <v>90</v>
      </c>
      <c r="C395" s="49">
        <v>0</v>
      </c>
      <c r="D395" s="8">
        <v>313</v>
      </c>
      <c r="E395" s="160">
        <v>84</v>
      </c>
      <c r="F395" s="8">
        <v>0</v>
      </c>
      <c r="G395" s="8">
        <v>1</v>
      </c>
      <c r="H395" s="49">
        <f t="shared" si="14"/>
        <v>398</v>
      </c>
    </row>
    <row r="396" spans="1:8" s="160" customFormat="1" x14ac:dyDescent="0.25">
      <c r="A396" s="158">
        <v>44790</v>
      </c>
      <c r="B396" s="50" t="s">
        <v>88</v>
      </c>
      <c r="C396" s="49">
        <v>0</v>
      </c>
      <c r="D396" s="8">
        <v>0</v>
      </c>
      <c r="E396" s="8">
        <v>6</v>
      </c>
      <c r="F396" s="8">
        <v>0</v>
      </c>
      <c r="G396" s="8">
        <v>0</v>
      </c>
      <c r="H396" s="49">
        <f t="shared" si="14"/>
        <v>6</v>
      </c>
    </row>
    <row r="397" spans="1:8" s="160" customFormat="1" x14ac:dyDescent="0.25">
      <c r="A397" s="158">
        <v>44791</v>
      </c>
      <c r="B397" s="50" t="s">
        <v>114</v>
      </c>
      <c r="C397" s="49">
        <v>0</v>
      </c>
      <c r="D397" s="8">
        <v>16</v>
      </c>
      <c r="E397" s="8">
        <v>12</v>
      </c>
      <c r="F397" s="8">
        <v>1</v>
      </c>
      <c r="G397" s="8">
        <v>3</v>
      </c>
      <c r="H397" s="49">
        <f t="shared" si="14"/>
        <v>32</v>
      </c>
    </row>
    <row r="398" spans="1:8" s="160" customFormat="1" x14ac:dyDescent="0.25">
      <c r="A398" s="158">
        <v>44792</v>
      </c>
      <c r="B398" s="50" t="s">
        <v>67</v>
      </c>
      <c r="C398" s="49">
        <v>0</v>
      </c>
      <c r="D398" s="8">
        <v>0</v>
      </c>
      <c r="E398" s="8">
        <v>337</v>
      </c>
      <c r="F398" s="8">
        <v>0</v>
      </c>
      <c r="G398" s="8">
        <v>68</v>
      </c>
      <c r="H398" s="49">
        <f t="shared" si="14"/>
        <v>405</v>
      </c>
    </row>
    <row r="399" spans="1:8" s="160" customFormat="1" x14ac:dyDescent="0.25">
      <c r="A399" s="159">
        <v>44793</v>
      </c>
      <c r="B399" s="148" t="s">
        <v>68</v>
      </c>
      <c r="C399" s="157">
        <f>SUM(C380:C398)</f>
        <v>1279</v>
      </c>
      <c r="D399" s="149">
        <f>SUM(D380:D398)</f>
        <v>2105</v>
      </c>
      <c r="E399" s="149">
        <f>SUM(E380:E398)</f>
        <v>2826</v>
      </c>
      <c r="F399" s="149">
        <f>SUM(F380:F398)</f>
        <v>815</v>
      </c>
      <c r="G399" s="149">
        <f>SUM(G380:G398)</f>
        <v>300</v>
      </c>
      <c r="H399" s="149">
        <f t="shared" si="14"/>
        <v>7325</v>
      </c>
    </row>
    <row r="400" spans="1:8" s="160" customFormat="1" x14ac:dyDescent="0.25">
      <c r="A400" s="158">
        <v>44805</v>
      </c>
      <c r="B400" s="50" t="s">
        <v>82</v>
      </c>
      <c r="C400" s="49">
        <v>434</v>
      </c>
      <c r="D400" s="49">
        <v>824</v>
      </c>
      <c r="E400" s="49">
        <v>693</v>
      </c>
      <c r="F400" s="49">
        <v>80</v>
      </c>
      <c r="G400" s="49">
        <v>15</v>
      </c>
      <c r="H400" s="49">
        <f t="shared" ref="H400:H419" si="15">+SUM(C400:G400)</f>
        <v>2046</v>
      </c>
    </row>
    <row r="401" spans="1:8" s="160" customFormat="1" x14ac:dyDescent="0.25">
      <c r="A401" s="158">
        <v>44806</v>
      </c>
      <c r="B401" s="50" t="s">
        <v>63</v>
      </c>
      <c r="C401" s="49">
        <v>121</v>
      </c>
      <c r="D401" s="8">
        <v>270</v>
      </c>
      <c r="E401" s="8">
        <v>574</v>
      </c>
      <c r="F401" s="8">
        <v>267</v>
      </c>
      <c r="G401" s="8">
        <v>134</v>
      </c>
      <c r="H401" s="49">
        <f t="shared" si="15"/>
        <v>1366</v>
      </c>
    </row>
    <row r="402" spans="1:8" s="160" customFormat="1" x14ac:dyDescent="0.25">
      <c r="A402" s="158">
        <v>44807</v>
      </c>
      <c r="B402" s="50" t="s">
        <v>62</v>
      </c>
      <c r="C402" s="49">
        <v>12</v>
      </c>
      <c r="D402" s="8">
        <v>78</v>
      </c>
      <c r="E402" s="8">
        <v>83</v>
      </c>
      <c r="F402" s="8">
        <v>4</v>
      </c>
      <c r="G402" s="8">
        <v>0</v>
      </c>
      <c r="H402" s="49">
        <f t="shared" si="15"/>
        <v>177</v>
      </c>
    </row>
    <row r="403" spans="1:8" s="160" customFormat="1" x14ac:dyDescent="0.25">
      <c r="A403" s="158">
        <v>44808</v>
      </c>
      <c r="B403" s="50" t="s">
        <v>81</v>
      </c>
      <c r="C403" s="49">
        <v>22</v>
      </c>
      <c r="D403" s="8">
        <v>41</v>
      </c>
      <c r="E403" s="8">
        <v>45</v>
      </c>
      <c r="F403" s="8">
        <v>1</v>
      </c>
      <c r="G403" s="8">
        <v>0</v>
      </c>
      <c r="H403" s="49">
        <f t="shared" si="15"/>
        <v>109</v>
      </c>
    </row>
    <row r="404" spans="1:8" s="160" customFormat="1" x14ac:dyDescent="0.25">
      <c r="A404" s="158">
        <v>44809</v>
      </c>
      <c r="B404" s="50" t="s">
        <v>64</v>
      </c>
      <c r="C404" s="49">
        <v>170</v>
      </c>
      <c r="D404" s="8">
        <v>117</v>
      </c>
      <c r="E404" s="8">
        <v>218</v>
      </c>
      <c r="F404" s="8">
        <v>88</v>
      </c>
      <c r="G404" s="8">
        <v>23</v>
      </c>
      <c r="H404" s="49">
        <f t="shared" si="15"/>
        <v>616</v>
      </c>
    </row>
    <row r="405" spans="1:8" s="160" customFormat="1" x14ac:dyDescent="0.25">
      <c r="A405" s="158">
        <v>44810</v>
      </c>
      <c r="B405" s="50" t="s">
        <v>65</v>
      </c>
      <c r="C405" s="49">
        <v>6</v>
      </c>
      <c r="D405" s="8">
        <v>11</v>
      </c>
      <c r="E405" s="8">
        <v>24</v>
      </c>
      <c r="F405" s="8">
        <v>0</v>
      </c>
      <c r="G405" s="8">
        <v>1</v>
      </c>
      <c r="H405" s="49">
        <f t="shared" si="15"/>
        <v>42</v>
      </c>
    </row>
    <row r="406" spans="1:8" s="160" customFormat="1" x14ac:dyDescent="0.25">
      <c r="A406" s="158">
        <v>44811</v>
      </c>
      <c r="B406" s="50" t="s">
        <v>66</v>
      </c>
      <c r="C406" s="49">
        <v>152</v>
      </c>
      <c r="D406" s="8">
        <v>0</v>
      </c>
      <c r="E406" s="8">
        <v>0</v>
      </c>
      <c r="F406" s="8">
        <v>0</v>
      </c>
      <c r="G406" s="8">
        <v>0</v>
      </c>
      <c r="H406" s="49">
        <f t="shared" si="15"/>
        <v>152</v>
      </c>
    </row>
    <row r="407" spans="1:8" s="160" customFormat="1" x14ac:dyDescent="0.25">
      <c r="A407" s="158">
        <v>44812</v>
      </c>
      <c r="B407" s="50" t="s">
        <v>83</v>
      </c>
      <c r="C407" s="49">
        <v>91</v>
      </c>
      <c r="D407" s="8">
        <v>40</v>
      </c>
      <c r="E407" s="8">
        <v>315</v>
      </c>
      <c r="F407" s="8">
        <v>17</v>
      </c>
      <c r="G407" s="8">
        <v>2</v>
      </c>
      <c r="H407" s="49">
        <f t="shared" si="15"/>
        <v>465</v>
      </c>
    </row>
    <row r="408" spans="1:8" s="160" customFormat="1" x14ac:dyDescent="0.25">
      <c r="A408" s="158">
        <v>44813</v>
      </c>
      <c r="B408" s="50" t="s">
        <v>84</v>
      </c>
      <c r="C408" s="49">
        <v>60</v>
      </c>
      <c r="D408" s="8">
        <v>164</v>
      </c>
      <c r="E408" s="8">
        <v>153</v>
      </c>
      <c r="F408" s="8">
        <v>5</v>
      </c>
      <c r="G408" s="8">
        <v>0</v>
      </c>
      <c r="H408" s="49">
        <f t="shared" si="15"/>
        <v>382</v>
      </c>
    </row>
    <row r="409" spans="1:8" s="160" customFormat="1" x14ac:dyDescent="0.25">
      <c r="A409" s="158">
        <v>44814</v>
      </c>
      <c r="B409" s="50" t="s">
        <v>9</v>
      </c>
      <c r="C409" s="49">
        <v>113</v>
      </c>
      <c r="D409" s="8">
        <v>125</v>
      </c>
      <c r="E409" s="8">
        <v>117</v>
      </c>
      <c r="F409" s="8">
        <v>12</v>
      </c>
      <c r="G409" s="8">
        <v>5</v>
      </c>
      <c r="H409" s="49">
        <f t="shared" si="15"/>
        <v>372</v>
      </c>
    </row>
    <row r="410" spans="1:8" s="160" customFormat="1" x14ac:dyDescent="0.25">
      <c r="A410" s="158">
        <v>44815</v>
      </c>
      <c r="B410" s="50" t="s">
        <v>110</v>
      </c>
      <c r="C410" s="49">
        <v>7</v>
      </c>
      <c r="D410" s="8">
        <v>200</v>
      </c>
      <c r="E410" s="8">
        <v>98</v>
      </c>
      <c r="F410" s="8">
        <v>456</v>
      </c>
      <c r="G410" s="8">
        <v>35</v>
      </c>
      <c r="H410" s="49">
        <f t="shared" si="15"/>
        <v>796</v>
      </c>
    </row>
    <row r="411" spans="1:8" s="160" customFormat="1" x14ac:dyDescent="0.25">
      <c r="A411" s="158">
        <v>44816</v>
      </c>
      <c r="B411" s="50" t="s">
        <v>89</v>
      </c>
      <c r="C411" s="49">
        <v>0</v>
      </c>
      <c r="D411" s="8">
        <v>0</v>
      </c>
      <c r="E411" s="8">
        <v>70</v>
      </c>
      <c r="F411" s="8">
        <v>0</v>
      </c>
      <c r="G411" s="8">
        <v>0</v>
      </c>
      <c r="H411" s="49">
        <f t="shared" si="15"/>
        <v>70</v>
      </c>
    </row>
    <row r="412" spans="1:8" s="160" customFormat="1" x14ac:dyDescent="0.25">
      <c r="A412" s="158">
        <v>44817</v>
      </c>
      <c r="B412" s="50" t="s">
        <v>85</v>
      </c>
      <c r="C412" s="49">
        <v>0</v>
      </c>
      <c r="D412" s="8">
        <v>0</v>
      </c>
      <c r="E412" s="8">
        <v>4</v>
      </c>
      <c r="F412" s="8">
        <v>0</v>
      </c>
      <c r="G412" s="8">
        <v>0</v>
      </c>
      <c r="H412" s="49">
        <f t="shared" si="15"/>
        <v>4</v>
      </c>
    </row>
    <row r="413" spans="1:8" s="160" customFormat="1" x14ac:dyDescent="0.25">
      <c r="A413" s="158">
        <v>44818</v>
      </c>
      <c r="B413" s="50" t="s">
        <v>86</v>
      </c>
      <c r="C413" s="49">
        <v>0</v>
      </c>
      <c r="D413" s="8">
        <v>0</v>
      </c>
      <c r="E413" s="8"/>
      <c r="F413" s="8">
        <v>0</v>
      </c>
      <c r="G413" s="8">
        <v>0</v>
      </c>
      <c r="H413" s="49">
        <f t="shared" si="15"/>
        <v>0</v>
      </c>
    </row>
    <row r="414" spans="1:8" s="160" customFormat="1" x14ac:dyDescent="0.25">
      <c r="A414" s="158">
        <v>44819</v>
      </c>
      <c r="B414" s="50" t="s">
        <v>87</v>
      </c>
      <c r="C414" s="49">
        <v>0</v>
      </c>
      <c r="D414" s="8">
        <v>0</v>
      </c>
      <c r="E414" s="8">
        <v>5</v>
      </c>
      <c r="F414" s="8">
        <v>0</v>
      </c>
      <c r="G414" s="8">
        <v>2</v>
      </c>
      <c r="H414" s="49">
        <f t="shared" si="15"/>
        <v>7</v>
      </c>
    </row>
    <row r="415" spans="1:8" s="160" customFormat="1" x14ac:dyDescent="0.25">
      <c r="A415" s="158">
        <v>44820</v>
      </c>
      <c r="B415" s="50" t="s">
        <v>90</v>
      </c>
      <c r="C415" s="49">
        <v>0</v>
      </c>
      <c r="D415" s="8">
        <v>306</v>
      </c>
      <c r="E415" s="89">
        <v>316</v>
      </c>
      <c r="F415" s="8">
        <v>3</v>
      </c>
      <c r="G415" s="8">
        <v>0</v>
      </c>
      <c r="H415" s="49">
        <f t="shared" si="15"/>
        <v>625</v>
      </c>
    </row>
    <row r="416" spans="1:8" s="160" customFormat="1" x14ac:dyDescent="0.25">
      <c r="A416" s="158">
        <v>44821</v>
      </c>
      <c r="B416" s="50" t="s">
        <v>88</v>
      </c>
      <c r="C416" s="49">
        <v>0</v>
      </c>
      <c r="D416" s="8">
        <v>0</v>
      </c>
      <c r="E416" s="8"/>
      <c r="F416" s="8">
        <v>1</v>
      </c>
      <c r="G416" s="8">
        <v>0</v>
      </c>
      <c r="H416" s="49">
        <f t="shared" si="15"/>
        <v>1</v>
      </c>
    </row>
    <row r="417" spans="1:8" s="160" customFormat="1" x14ac:dyDescent="0.25">
      <c r="A417" s="158">
        <v>44822</v>
      </c>
      <c r="B417" s="50" t="s">
        <v>114</v>
      </c>
      <c r="C417" s="49">
        <v>0</v>
      </c>
      <c r="D417" s="8">
        <v>16</v>
      </c>
      <c r="E417" s="8">
        <v>9</v>
      </c>
      <c r="F417" s="8">
        <v>2</v>
      </c>
      <c r="G417" s="8">
        <v>0</v>
      </c>
      <c r="H417" s="49">
        <f t="shared" si="15"/>
        <v>27</v>
      </c>
    </row>
    <row r="418" spans="1:8" s="160" customFormat="1" x14ac:dyDescent="0.25">
      <c r="A418" s="158">
        <v>44823</v>
      </c>
      <c r="B418" s="50" t="s">
        <v>67</v>
      </c>
      <c r="C418" s="49">
        <v>0</v>
      </c>
      <c r="D418" s="8">
        <v>0</v>
      </c>
      <c r="E418" s="8">
        <v>20</v>
      </c>
      <c r="F418" s="8">
        <v>0</v>
      </c>
      <c r="G418" s="8">
        <v>134</v>
      </c>
      <c r="H418" s="49">
        <f t="shared" si="15"/>
        <v>154</v>
      </c>
    </row>
    <row r="419" spans="1:8" s="160" customFormat="1" x14ac:dyDescent="0.25">
      <c r="A419" s="159">
        <v>44824</v>
      </c>
      <c r="B419" s="148" t="s">
        <v>68</v>
      </c>
      <c r="C419" s="157">
        <f>SUM(C400:C418)</f>
        <v>1188</v>
      </c>
      <c r="D419" s="149">
        <f>SUM(D400:D418)</f>
        <v>2192</v>
      </c>
      <c r="E419" s="149">
        <f>SUM(E400:E418)</f>
        <v>2744</v>
      </c>
      <c r="F419" s="149">
        <f>SUM(F400:F418)</f>
        <v>936</v>
      </c>
      <c r="G419" s="149">
        <f>SUM(G400:G418)</f>
        <v>351</v>
      </c>
      <c r="H419" s="149">
        <f t="shared" si="15"/>
        <v>7411</v>
      </c>
    </row>
    <row r="420" spans="1:8" s="160" customFormat="1" x14ac:dyDescent="0.25">
      <c r="A420" s="153"/>
      <c r="B420" s="154" t="s">
        <v>113</v>
      </c>
      <c r="C420" s="155">
        <f t="shared" ref="C420:H420" si="16">+SUM(C379+C399+C419)</f>
        <v>3770</v>
      </c>
      <c r="D420" s="155">
        <f t="shared" si="16"/>
        <v>6322</v>
      </c>
      <c r="E420" s="155">
        <f t="shared" si="16"/>
        <v>8375</v>
      </c>
      <c r="F420" s="155">
        <f t="shared" si="16"/>
        <v>2692</v>
      </c>
      <c r="G420" s="155">
        <f t="shared" si="16"/>
        <v>1031</v>
      </c>
      <c r="H420" s="155">
        <f t="shared" si="16"/>
        <v>22190</v>
      </c>
    </row>
    <row r="421" spans="1:8" s="160" customFormat="1" x14ac:dyDescent="0.25">
      <c r="A421" s="158">
        <v>44835</v>
      </c>
      <c r="B421" s="50" t="s">
        <v>82</v>
      </c>
      <c r="C421" s="49">
        <v>400</v>
      </c>
      <c r="D421" s="49">
        <v>797</v>
      </c>
      <c r="E421" s="49">
        <v>661</v>
      </c>
      <c r="F421" s="49">
        <v>68</v>
      </c>
      <c r="G421" s="49">
        <v>36</v>
      </c>
      <c r="H421" s="49">
        <f t="shared" ref="H421:H440" si="17">SUM(C421:G421)</f>
        <v>1962</v>
      </c>
    </row>
    <row r="422" spans="1:8" s="160" customFormat="1" x14ac:dyDescent="0.25">
      <c r="A422" s="158">
        <v>44836</v>
      </c>
      <c r="B422" s="50" t="s">
        <v>63</v>
      </c>
      <c r="C422" s="49">
        <v>154</v>
      </c>
      <c r="D422" s="8">
        <v>206</v>
      </c>
      <c r="E422" s="8">
        <v>652</v>
      </c>
      <c r="F422" s="8">
        <v>235</v>
      </c>
      <c r="G422" s="8">
        <v>86</v>
      </c>
      <c r="H422" s="49">
        <f t="shared" si="17"/>
        <v>1333</v>
      </c>
    </row>
    <row r="423" spans="1:8" s="160" customFormat="1" x14ac:dyDescent="0.25">
      <c r="A423" s="158">
        <v>44837</v>
      </c>
      <c r="B423" s="50" t="s">
        <v>62</v>
      </c>
      <c r="C423" s="49">
        <v>14</v>
      </c>
      <c r="D423" s="8">
        <v>74</v>
      </c>
      <c r="E423" s="8">
        <v>110</v>
      </c>
      <c r="F423" s="8">
        <v>1</v>
      </c>
      <c r="G423" s="8">
        <v>1</v>
      </c>
      <c r="H423" s="49">
        <f t="shared" si="17"/>
        <v>200</v>
      </c>
    </row>
    <row r="424" spans="1:8" s="160" customFormat="1" x14ac:dyDescent="0.25">
      <c r="A424" s="158">
        <v>44838</v>
      </c>
      <c r="B424" s="50" t="s">
        <v>81</v>
      </c>
      <c r="C424" s="49">
        <v>27</v>
      </c>
      <c r="D424" s="8">
        <v>36</v>
      </c>
      <c r="E424" s="8">
        <v>35</v>
      </c>
      <c r="F424" s="8">
        <v>0</v>
      </c>
      <c r="G424" s="8">
        <v>0</v>
      </c>
      <c r="H424" s="49">
        <f t="shared" si="17"/>
        <v>98</v>
      </c>
    </row>
    <row r="425" spans="1:8" s="160" customFormat="1" x14ac:dyDescent="0.25">
      <c r="A425" s="158">
        <v>44839</v>
      </c>
      <c r="B425" s="50" t="s">
        <v>64</v>
      </c>
      <c r="C425" s="49">
        <v>215</v>
      </c>
      <c r="D425" s="8">
        <v>105</v>
      </c>
      <c r="E425" s="8">
        <v>161</v>
      </c>
      <c r="F425" s="8">
        <v>60</v>
      </c>
      <c r="G425" s="8">
        <v>21</v>
      </c>
      <c r="H425" s="49">
        <f t="shared" si="17"/>
        <v>562</v>
      </c>
    </row>
    <row r="426" spans="1:8" s="160" customFormat="1" x14ac:dyDescent="0.25">
      <c r="A426" s="158">
        <v>44840</v>
      </c>
      <c r="B426" s="50" t="s">
        <v>65</v>
      </c>
      <c r="C426" s="49">
        <v>4</v>
      </c>
      <c r="D426" s="8">
        <v>29</v>
      </c>
      <c r="E426" s="8">
        <v>29</v>
      </c>
      <c r="F426" s="8">
        <v>3</v>
      </c>
      <c r="G426" s="8">
        <v>0</v>
      </c>
      <c r="H426" s="49">
        <f t="shared" si="17"/>
        <v>65</v>
      </c>
    </row>
    <row r="427" spans="1:8" s="160" customFormat="1" x14ac:dyDescent="0.25">
      <c r="A427" s="158">
        <v>44841</v>
      </c>
      <c r="B427" s="50" t="s">
        <v>66</v>
      </c>
      <c r="C427" s="49">
        <v>181</v>
      </c>
      <c r="D427" s="8">
        <v>0</v>
      </c>
      <c r="E427" s="8">
        <v>0</v>
      </c>
      <c r="F427" s="8">
        <v>0</v>
      </c>
      <c r="G427" s="8">
        <v>0</v>
      </c>
      <c r="H427" s="49">
        <f t="shared" si="17"/>
        <v>181</v>
      </c>
    </row>
    <row r="428" spans="1:8" s="160" customFormat="1" x14ac:dyDescent="0.25">
      <c r="A428" s="158">
        <v>44842</v>
      </c>
      <c r="B428" s="50" t="s">
        <v>83</v>
      </c>
      <c r="C428" s="49">
        <v>71</v>
      </c>
      <c r="D428" s="8">
        <v>42</v>
      </c>
      <c r="E428" s="8">
        <v>212</v>
      </c>
      <c r="F428" s="8">
        <v>24</v>
      </c>
      <c r="G428" s="8">
        <v>0</v>
      </c>
      <c r="H428" s="49">
        <f t="shared" si="17"/>
        <v>349</v>
      </c>
    </row>
    <row r="429" spans="1:8" s="160" customFormat="1" x14ac:dyDescent="0.25">
      <c r="A429" s="158">
        <v>44843</v>
      </c>
      <c r="B429" s="50" t="s">
        <v>84</v>
      </c>
      <c r="C429" s="49">
        <v>59</v>
      </c>
      <c r="D429" s="8">
        <v>85</v>
      </c>
      <c r="E429" s="8">
        <v>103</v>
      </c>
      <c r="F429" s="8">
        <v>7</v>
      </c>
      <c r="G429" s="8">
        <v>1</v>
      </c>
      <c r="H429" s="49">
        <f t="shared" si="17"/>
        <v>255</v>
      </c>
    </row>
    <row r="430" spans="1:8" s="160" customFormat="1" x14ac:dyDescent="0.25">
      <c r="A430" s="158">
        <v>44844</v>
      </c>
      <c r="B430" s="50" t="s">
        <v>9</v>
      </c>
      <c r="C430" s="49">
        <v>103</v>
      </c>
      <c r="D430" s="8">
        <v>114</v>
      </c>
      <c r="E430" s="8">
        <v>98</v>
      </c>
      <c r="F430" s="8">
        <v>8</v>
      </c>
      <c r="G430" s="8">
        <v>1</v>
      </c>
      <c r="H430" s="49">
        <f t="shared" si="17"/>
        <v>324</v>
      </c>
    </row>
    <row r="431" spans="1:8" s="160" customFormat="1" x14ac:dyDescent="0.25">
      <c r="A431" s="158">
        <v>44845</v>
      </c>
      <c r="B431" s="50" t="s">
        <v>110</v>
      </c>
      <c r="C431" s="49">
        <v>2</v>
      </c>
      <c r="D431" s="8">
        <v>150</v>
      </c>
      <c r="E431" s="8">
        <v>63</v>
      </c>
      <c r="F431" s="8">
        <v>338</v>
      </c>
      <c r="G431" s="8">
        <v>38</v>
      </c>
      <c r="H431" s="49">
        <f t="shared" si="17"/>
        <v>591</v>
      </c>
    </row>
    <row r="432" spans="1:8" s="160" customFormat="1" x14ac:dyDescent="0.25">
      <c r="A432" s="158">
        <v>44846</v>
      </c>
      <c r="B432" s="50" t="s">
        <v>89</v>
      </c>
      <c r="C432" s="49">
        <v>0</v>
      </c>
      <c r="D432" s="8">
        <v>0</v>
      </c>
      <c r="E432" s="8">
        <v>56</v>
      </c>
      <c r="F432" s="8">
        <v>0</v>
      </c>
      <c r="G432" s="8">
        <v>0</v>
      </c>
      <c r="H432" s="49">
        <f t="shared" si="17"/>
        <v>56</v>
      </c>
    </row>
    <row r="433" spans="1:8" s="160" customFormat="1" x14ac:dyDescent="0.25">
      <c r="A433" s="158">
        <v>44847</v>
      </c>
      <c r="B433" s="50" t="s">
        <v>85</v>
      </c>
      <c r="C433" s="49">
        <v>0</v>
      </c>
      <c r="D433" s="8">
        <v>0</v>
      </c>
      <c r="E433" s="8">
        <v>2</v>
      </c>
      <c r="F433" s="8">
        <v>0</v>
      </c>
      <c r="G433" s="8">
        <v>0</v>
      </c>
      <c r="H433" s="49">
        <f t="shared" si="17"/>
        <v>2</v>
      </c>
    </row>
    <row r="434" spans="1:8" s="160" customFormat="1" x14ac:dyDescent="0.25">
      <c r="A434" s="158">
        <v>44848</v>
      </c>
      <c r="B434" s="50" t="s">
        <v>86</v>
      </c>
      <c r="C434" s="49">
        <v>0</v>
      </c>
      <c r="D434" s="8">
        <v>0</v>
      </c>
      <c r="E434" s="8">
        <v>0</v>
      </c>
      <c r="F434" s="8">
        <v>0</v>
      </c>
      <c r="G434" s="8">
        <v>0</v>
      </c>
      <c r="H434" s="49">
        <f t="shared" si="17"/>
        <v>0</v>
      </c>
    </row>
    <row r="435" spans="1:8" s="160" customFormat="1" x14ac:dyDescent="0.25">
      <c r="A435" s="158">
        <v>44849</v>
      </c>
      <c r="B435" s="50" t="s">
        <v>87</v>
      </c>
      <c r="C435" s="49">
        <v>0</v>
      </c>
      <c r="D435" s="8">
        <v>0</v>
      </c>
      <c r="E435" s="8">
        <v>0</v>
      </c>
      <c r="F435" s="8">
        <v>0</v>
      </c>
      <c r="G435" s="8">
        <v>2</v>
      </c>
      <c r="H435" s="49">
        <f t="shared" si="17"/>
        <v>2</v>
      </c>
    </row>
    <row r="436" spans="1:8" s="160" customFormat="1" x14ac:dyDescent="0.25">
      <c r="A436" s="158">
        <v>44850</v>
      </c>
      <c r="B436" s="50" t="s">
        <v>90</v>
      </c>
      <c r="C436" s="49">
        <v>2</v>
      </c>
      <c r="D436" s="8">
        <v>315</v>
      </c>
      <c r="E436" s="89">
        <v>60</v>
      </c>
      <c r="F436" s="8">
        <v>0</v>
      </c>
      <c r="G436" s="8">
        <v>0</v>
      </c>
      <c r="H436" s="49">
        <f t="shared" si="17"/>
        <v>377</v>
      </c>
    </row>
    <row r="437" spans="1:8" s="160" customFormat="1" x14ac:dyDescent="0.25">
      <c r="A437" s="158">
        <v>44851</v>
      </c>
      <c r="B437" s="50" t="s">
        <v>88</v>
      </c>
      <c r="C437" s="49">
        <v>0</v>
      </c>
      <c r="D437" s="8">
        <v>0</v>
      </c>
      <c r="E437" s="8">
        <v>1</v>
      </c>
      <c r="F437" s="8">
        <v>0</v>
      </c>
      <c r="G437" s="8">
        <v>1</v>
      </c>
      <c r="H437" s="49">
        <f t="shared" si="17"/>
        <v>2</v>
      </c>
    </row>
    <row r="438" spans="1:8" s="160" customFormat="1" x14ac:dyDescent="0.25">
      <c r="A438" s="158">
        <v>44852</v>
      </c>
      <c r="B438" s="50" t="s">
        <v>114</v>
      </c>
      <c r="C438" s="49">
        <v>0</v>
      </c>
      <c r="D438" s="8">
        <v>19</v>
      </c>
      <c r="E438" s="8">
        <v>7</v>
      </c>
      <c r="F438" s="8">
        <v>0</v>
      </c>
      <c r="G438" s="8">
        <v>0</v>
      </c>
      <c r="H438" s="49">
        <f t="shared" si="17"/>
        <v>26</v>
      </c>
    </row>
    <row r="439" spans="1:8" s="160" customFormat="1" x14ac:dyDescent="0.25">
      <c r="A439" s="158">
        <v>44853</v>
      </c>
      <c r="B439" s="50" t="s">
        <v>67</v>
      </c>
      <c r="C439" s="49">
        <v>0</v>
      </c>
      <c r="D439" s="8">
        <v>0</v>
      </c>
      <c r="E439" s="8">
        <v>183</v>
      </c>
      <c r="F439" s="8">
        <v>17</v>
      </c>
      <c r="G439" s="8">
        <v>171</v>
      </c>
      <c r="H439" s="49">
        <f t="shared" si="17"/>
        <v>371</v>
      </c>
    </row>
    <row r="440" spans="1:8" s="160" customFormat="1" x14ac:dyDescent="0.25">
      <c r="A440" s="159">
        <v>44854</v>
      </c>
      <c r="B440" s="148" t="s">
        <v>68</v>
      </c>
      <c r="C440" s="157">
        <f>SUM(C421:C439)</f>
        <v>1232</v>
      </c>
      <c r="D440" s="149">
        <f>SUM(D421:D439)</f>
        <v>1972</v>
      </c>
      <c r="E440" s="149">
        <f>SUM(E421:E439)</f>
        <v>2433</v>
      </c>
      <c r="F440" s="149">
        <f>SUM(F421:F439)</f>
        <v>761</v>
      </c>
      <c r="G440" s="149">
        <f>SUM(G421:G439)</f>
        <v>358</v>
      </c>
      <c r="H440" s="149">
        <f t="shared" si="17"/>
        <v>6756</v>
      </c>
    </row>
    <row r="441" spans="1:8" s="160" customFormat="1" x14ac:dyDescent="0.25">
      <c r="A441" s="158">
        <v>44866</v>
      </c>
      <c r="B441" s="50" t="s">
        <v>82</v>
      </c>
      <c r="C441" s="49">
        <v>447</v>
      </c>
      <c r="D441" s="49">
        <v>845</v>
      </c>
      <c r="E441" s="49">
        <v>833</v>
      </c>
      <c r="F441" s="49">
        <v>85</v>
      </c>
      <c r="G441" s="49">
        <v>27</v>
      </c>
      <c r="H441" s="49">
        <f t="shared" ref="H441:H481" si="18">+SUM(C441:G441)</f>
        <v>2237</v>
      </c>
    </row>
    <row r="442" spans="1:8" s="160" customFormat="1" x14ac:dyDescent="0.25">
      <c r="A442" s="158">
        <v>44867</v>
      </c>
      <c r="B442" s="50" t="s">
        <v>63</v>
      </c>
      <c r="C442" s="49">
        <v>177</v>
      </c>
      <c r="D442" s="8">
        <v>357</v>
      </c>
      <c r="E442" s="8">
        <v>702</v>
      </c>
      <c r="F442" s="8">
        <v>305</v>
      </c>
      <c r="G442" s="8">
        <v>136</v>
      </c>
      <c r="H442" s="49">
        <f t="shared" si="18"/>
        <v>1677</v>
      </c>
    </row>
    <row r="443" spans="1:8" s="160" customFormat="1" x14ac:dyDescent="0.25">
      <c r="A443" s="158">
        <v>44868</v>
      </c>
      <c r="B443" s="50" t="s">
        <v>62</v>
      </c>
      <c r="C443" s="49">
        <v>7</v>
      </c>
      <c r="D443" s="8">
        <v>36</v>
      </c>
      <c r="E443" s="8">
        <v>108</v>
      </c>
      <c r="F443" s="8">
        <v>3</v>
      </c>
      <c r="G443" s="8">
        <v>0</v>
      </c>
      <c r="H443" s="49">
        <f t="shared" si="18"/>
        <v>154</v>
      </c>
    </row>
    <row r="444" spans="1:8" s="160" customFormat="1" x14ac:dyDescent="0.25">
      <c r="A444" s="158">
        <v>44869</v>
      </c>
      <c r="B444" s="50" t="s">
        <v>81</v>
      </c>
      <c r="C444" s="49">
        <v>24</v>
      </c>
      <c r="D444" s="8">
        <v>53</v>
      </c>
      <c r="E444" s="8">
        <v>57</v>
      </c>
      <c r="F444" s="8">
        <v>0</v>
      </c>
      <c r="G444" s="8">
        <v>0</v>
      </c>
      <c r="H444" s="49">
        <f t="shared" si="18"/>
        <v>134</v>
      </c>
    </row>
    <row r="445" spans="1:8" s="160" customFormat="1" x14ac:dyDescent="0.25">
      <c r="A445" s="158">
        <v>44870</v>
      </c>
      <c r="B445" s="50" t="s">
        <v>64</v>
      </c>
      <c r="C445" s="49">
        <v>187</v>
      </c>
      <c r="D445" s="8">
        <v>126</v>
      </c>
      <c r="E445" s="8">
        <v>158</v>
      </c>
      <c r="F445" s="8">
        <v>83</v>
      </c>
      <c r="G445" s="8">
        <v>18</v>
      </c>
      <c r="H445" s="49">
        <f t="shared" si="18"/>
        <v>572</v>
      </c>
    </row>
    <row r="446" spans="1:8" s="160" customFormat="1" x14ac:dyDescent="0.25">
      <c r="A446" s="158">
        <v>44871</v>
      </c>
      <c r="B446" s="50" t="s">
        <v>65</v>
      </c>
      <c r="C446" s="49">
        <v>4</v>
      </c>
      <c r="D446" s="8">
        <v>47</v>
      </c>
      <c r="E446" s="8">
        <v>50</v>
      </c>
      <c r="F446" s="8">
        <v>3</v>
      </c>
      <c r="G446" s="8">
        <v>3</v>
      </c>
      <c r="H446" s="49">
        <f t="shared" si="18"/>
        <v>107</v>
      </c>
    </row>
    <row r="447" spans="1:8" s="160" customFormat="1" x14ac:dyDescent="0.25">
      <c r="A447" s="158">
        <v>44872</v>
      </c>
      <c r="B447" s="50" t="s">
        <v>66</v>
      </c>
      <c r="C447" s="49">
        <v>150</v>
      </c>
      <c r="D447" s="8">
        <v>0</v>
      </c>
      <c r="E447" s="8">
        <v>0</v>
      </c>
      <c r="F447" s="8">
        <v>0</v>
      </c>
      <c r="G447" s="8">
        <v>0</v>
      </c>
      <c r="H447" s="49">
        <f t="shared" si="18"/>
        <v>150</v>
      </c>
    </row>
    <row r="448" spans="1:8" s="160" customFormat="1" x14ac:dyDescent="0.25">
      <c r="A448" s="158">
        <v>44873</v>
      </c>
      <c r="B448" s="50" t="s">
        <v>83</v>
      </c>
      <c r="C448" s="49">
        <v>63</v>
      </c>
      <c r="D448" s="8">
        <v>46</v>
      </c>
      <c r="E448" s="8">
        <v>229</v>
      </c>
      <c r="F448" s="8">
        <v>17</v>
      </c>
      <c r="G448" s="8">
        <v>4</v>
      </c>
      <c r="H448" s="49">
        <f t="shared" si="18"/>
        <v>359</v>
      </c>
    </row>
    <row r="449" spans="1:8" s="160" customFormat="1" x14ac:dyDescent="0.25">
      <c r="A449" s="158">
        <v>44874</v>
      </c>
      <c r="B449" s="50" t="s">
        <v>84</v>
      </c>
      <c r="C449" s="49">
        <v>65</v>
      </c>
      <c r="D449" s="8">
        <v>120</v>
      </c>
      <c r="E449" s="8">
        <v>117</v>
      </c>
      <c r="F449" s="8">
        <v>23</v>
      </c>
      <c r="G449" s="8">
        <v>7</v>
      </c>
      <c r="H449" s="49">
        <f t="shared" si="18"/>
        <v>332</v>
      </c>
    </row>
    <row r="450" spans="1:8" s="160" customFormat="1" x14ac:dyDescent="0.25">
      <c r="A450" s="158">
        <v>44875</v>
      </c>
      <c r="B450" s="50" t="s">
        <v>9</v>
      </c>
      <c r="C450" s="49">
        <v>102</v>
      </c>
      <c r="D450" s="8">
        <v>127</v>
      </c>
      <c r="E450" s="8">
        <v>165</v>
      </c>
      <c r="F450" s="8">
        <v>11</v>
      </c>
      <c r="G450" s="8">
        <v>2</v>
      </c>
      <c r="H450" s="49">
        <f t="shared" si="18"/>
        <v>407</v>
      </c>
    </row>
    <row r="451" spans="1:8" s="160" customFormat="1" x14ac:dyDescent="0.25">
      <c r="A451" s="158">
        <v>44876</v>
      </c>
      <c r="B451" s="50" t="s">
        <v>110</v>
      </c>
      <c r="C451" s="49">
        <v>4</v>
      </c>
      <c r="D451" s="8">
        <v>142</v>
      </c>
      <c r="E451" s="8">
        <v>69</v>
      </c>
      <c r="F451" s="8">
        <v>414</v>
      </c>
      <c r="G451" s="8">
        <v>40</v>
      </c>
      <c r="H451" s="49">
        <f t="shared" si="18"/>
        <v>669</v>
      </c>
    </row>
    <row r="452" spans="1:8" s="160" customFormat="1" x14ac:dyDescent="0.25">
      <c r="A452" s="158">
        <v>44877</v>
      </c>
      <c r="B452" s="50" t="s">
        <v>89</v>
      </c>
      <c r="C452" s="49">
        <v>0</v>
      </c>
      <c r="D452" s="8">
        <v>0</v>
      </c>
      <c r="E452" s="8">
        <v>52</v>
      </c>
      <c r="F452" s="8">
        <v>0</v>
      </c>
      <c r="G452" s="8">
        <v>0</v>
      </c>
      <c r="H452" s="49">
        <f t="shared" si="18"/>
        <v>52</v>
      </c>
    </row>
    <row r="453" spans="1:8" s="160" customFormat="1" x14ac:dyDescent="0.25">
      <c r="A453" s="158">
        <v>44878</v>
      </c>
      <c r="B453" s="50" t="s">
        <v>85</v>
      </c>
      <c r="C453" s="49">
        <v>0</v>
      </c>
      <c r="D453" s="8">
        <v>0</v>
      </c>
      <c r="E453" s="8">
        <v>1</v>
      </c>
      <c r="F453" s="8">
        <v>0</v>
      </c>
      <c r="G453" s="8">
        <v>0</v>
      </c>
      <c r="H453" s="49">
        <f t="shared" si="18"/>
        <v>1</v>
      </c>
    </row>
    <row r="454" spans="1:8" s="160" customFormat="1" x14ac:dyDescent="0.25">
      <c r="A454" s="158">
        <v>44879</v>
      </c>
      <c r="B454" s="50" t="s">
        <v>86</v>
      </c>
      <c r="C454" s="49">
        <v>0</v>
      </c>
      <c r="D454" s="8">
        <v>0</v>
      </c>
      <c r="E454" s="8">
        <v>0</v>
      </c>
      <c r="F454" s="8">
        <v>0</v>
      </c>
      <c r="G454" s="8">
        <v>0</v>
      </c>
      <c r="H454" s="49">
        <f t="shared" si="18"/>
        <v>0</v>
      </c>
    </row>
    <row r="455" spans="1:8" s="160" customFormat="1" x14ac:dyDescent="0.25">
      <c r="A455" s="158">
        <v>44880</v>
      </c>
      <c r="B455" s="50" t="s">
        <v>87</v>
      </c>
      <c r="C455" s="49">
        <v>0</v>
      </c>
      <c r="D455" s="8">
        <v>0</v>
      </c>
      <c r="E455" s="8">
        <v>3</v>
      </c>
      <c r="F455" s="8">
        <v>0</v>
      </c>
      <c r="G455" s="8">
        <v>3</v>
      </c>
      <c r="H455" s="49">
        <f t="shared" si="18"/>
        <v>6</v>
      </c>
    </row>
    <row r="456" spans="1:8" s="160" customFormat="1" x14ac:dyDescent="0.25">
      <c r="A456" s="158">
        <v>44881</v>
      </c>
      <c r="B456" s="50" t="s">
        <v>90</v>
      </c>
      <c r="C456" s="49">
        <v>0</v>
      </c>
      <c r="D456" s="8">
        <v>210</v>
      </c>
      <c r="E456" s="89">
        <v>360</v>
      </c>
      <c r="F456" s="8">
        <v>2</v>
      </c>
      <c r="G456" s="8">
        <v>1</v>
      </c>
      <c r="H456" s="49">
        <f t="shared" si="18"/>
        <v>573</v>
      </c>
    </row>
    <row r="457" spans="1:8" s="160" customFormat="1" x14ac:dyDescent="0.25">
      <c r="A457" s="158">
        <v>44882</v>
      </c>
      <c r="B457" s="50" t="s">
        <v>88</v>
      </c>
      <c r="C457" s="49">
        <v>0</v>
      </c>
      <c r="D457" s="8">
        <v>0</v>
      </c>
      <c r="E457" s="8">
        <v>2</v>
      </c>
      <c r="F457" s="8">
        <v>0</v>
      </c>
      <c r="G457" s="8">
        <v>2</v>
      </c>
      <c r="H457" s="49">
        <f t="shared" si="18"/>
        <v>4</v>
      </c>
    </row>
    <row r="458" spans="1:8" s="160" customFormat="1" x14ac:dyDescent="0.25">
      <c r="A458" s="158">
        <v>44883</v>
      </c>
      <c r="B458" s="50" t="s">
        <v>114</v>
      </c>
      <c r="C458" s="49">
        <v>0</v>
      </c>
      <c r="D458" s="8">
        <v>23</v>
      </c>
      <c r="E458" s="8">
        <v>11</v>
      </c>
      <c r="F458" s="8">
        <v>0</v>
      </c>
      <c r="G458" s="8">
        <v>0</v>
      </c>
      <c r="H458" s="49">
        <f t="shared" si="18"/>
        <v>34</v>
      </c>
    </row>
    <row r="459" spans="1:8" s="160" customFormat="1" x14ac:dyDescent="0.25">
      <c r="A459" s="158">
        <v>44884</v>
      </c>
      <c r="B459" s="50" t="s">
        <v>67</v>
      </c>
      <c r="C459" s="49">
        <v>0</v>
      </c>
      <c r="D459" s="8">
        <v>0</v>
      </c>
      <c r="E459" s="8">
        <v>0</v>
      </c>
      <c r="F459" s="8">
        <v>22</v>
      </c>
      <c r="G459" s="8">
        <v>120</v>
      </c>
      <c r="H459" s="49">
        <f t="shared" si="18"/>
        <v>142</v>
      </c>
    </row>
    <row r="460" spans="1:8" s="160" customFormat="1" x14ac:dyDescent="0.25">
      <c r="A460" s="159">
        <v>44885</v>
      </c>
      <c r="B460" s="148" t="s">
        <v>68</v>
      </c>
      <c r="C460" s="157">
        <f>SUM(C441:C459)</f>
        <v>1230</v>
      </c>
      <c r="D460" s="149">
        <f>SUM(D441:D459)</f>
        <v>2132</v>
      </c>
      <c r="E460" s="149">
        <f>SUM(E441:E459)</f>
        <v>2917</v>
      </c>
      <c r="F460" s="149">
        <f>SUM(F441:F459)</f>
        <v>968</v>
      </c>
      <c r="G460" s="149">
        <f>SUM(G441:G459)</f>
        <v>363</v>
      </c>
      <c r="H460" s="149">
        <f t="shared" si="18"/>
        <v>7610</v>
      </c>
    </row>
    <row r="461" spans="1:8" s="160" customFormat="1" x14ac:dyDescent="0.25">
      <c r="A461" s="158">
        <v>44896</v>
      </c>
      <c r="B461" s="50" t="s">
        <v>82</v>
      </c>
      <c r="C461" s="49">
        <v>355</v>
      </c>
      <c r="D461" s="49">
        <v>823</v>
      </c>
      <c r="E461" s="49">
        <v>590</v>
      </c>
      <c r="F461" s="49">
        <v>81</v>
      </c>
      <c r="G461" s="49">
        <v>35</v>
      </c>
      <c r="H461" s="49">
        <f t="shared" si="18"/>
        <v>1884</v>
      </c>
    </row>
    <row r="462" spans="1:8" s="160" customFormat="1" x14ac:dyDescent="0.25">
      <c r="A462" s="158">
        <v>44897</v>
      </c>
      <c r="B462" s="50" t="s">
        <v>63</v>
      </c>
      <c r="C462" s="49">
        <v>127</v>
      </c>
      <c r="D462" s="8">
        <v>384</v>
      </c>
      <c r="E462" s="8">
        <v>367</v>
      </c>
      <c r="F462" s="8">
        <v>243</v>
      </c>
      <c r="G462" s="8">
        <v>128</v>
      </c>
      <c r="H462" s="49">
        <f t="shared" si="18"/>
        <v>1249</v>
      </c>
    </row>
    <row r="463" spans="1:8" s="160" customFormat="1" x14ac:dyDescent="0.25">
      <c r="A463" s="158">
        <v>44898</v>
      </c>
      <c r="B463" s="50" t="s">
        <v>62</v>
      </c>
      <c r="C463" s="49">
        <v>6</v>
      </c>
      <c r="D463" s="8">
        <v>48</v>
      </c>
      <c r="E463" s="8">
        <v>113</v>
      </c>
      <c r="F463" s="8">
        <v>3</v>
      </c>
      <c r="G463" s="8">
        <v>1</v>
      </c>
      <c r="H463" s="49">
        <f t="shared" si="18"/>
        <v>171</v>
      </c>
    </row>
    <row r="464" spans="1:8" s="160" customFormat="1" x14ac:dyDescent="0.25">
      <c r="A464" s="158">
        <v>44899</v>
      </c>
      <c r="B464" s="50" t="s">
        <v>81</v>
      </c>
      <c r="C464" s="49">
        <v>23</v>
      </c>
      <c r="D464" s="8">
        <v>58</v>
      </c>
      <c r="E464" s="8">
        <v>25</v>
      </c>
      <c r="F464" s="8">
        <v>1</v>
      </c>
      <c r="G464" s="8">
        <v>0</v>
      </c>
      <c r="H464" s="49">
        <f t="shared" si="18"/>
        <v>107</v>
      </c>
    </row>
    <row r="465" spans="1:8" s="160" customFormat="1" x14ac:dyDescent="0.25">
      <c r="A465" s="158">
        <v>44900</v>
      </c>
      <c r="B465" s="50" t="s">
        <v>64</v>
      </c>
      <c r="C465" s="49">
        <v>56</v>
      </c>
      <c r="D465" s="8">
        <v>155</v>
      </c>
      <c r="E465" s="8">
        <v>141</v>
      </c>
      <c r="F465" s="8">
        <v>69</v>
      </c>
      <c r="G465" s="8">
        <v>26</v>
      </c>
      <c r="H465" s="49">
        <f t="shared" si="18"/>
        <v>447</v>
      </c>
    </row>
    <row r="466" spans="1:8" s="160" customFormat="1" x14ac:dyDescent="0.25">
      <c r="A466" s="158">
        <v>44901</v>
      </c>
      <c r="B466" s="50" t="s">
        <v>65</v>
      </c>
      <c r="C466" s="49">
        <v>2</v>
      </c>
      <c r="D466" s="8">
        <v>35</v>
      </c>
      <c r="E466" s="8">
        <v>21</v>
      </c>
      <c r="F466" s="8">
        <v>2</v>
      </c>
      <c r="G466" s="8">
        <v>5</v>
      </c>
      <c r="H466" s="49">
        <f t="shared" si="18"/>
        <v>65</v>
      </c>
    </row>
    <row r="467" spans="1:8" s="160" customFormat="1" x14ac:dyDescent="0.25">
      <c r="A467" s="158">
        <v>44902</v>
      </c>
      <c r="B467" s="50" t="s">
        <v>66</v>
      </c>
      <c r="C467" s="49">
        <v>99</v>
      </c>
      <c r="D467" s="8">
        <v>0</v>
      </c>
      <c r="E467" s="8">
        <v>0</v>
      </c>
      <c r="F467" s="8">
        <v>0</v>
      </c>
      <c r="G467" s="8">
        <v>0</v>
      </c>
      <c r="H467" s="49">
        <f t="shared" si="18"/>
        <v>99</v>
      </c>
    </row>
    <row r="468" spans="1:8" s="160" customFormat="1" x14ac:dyDescent="0.25">
      <c r="A468" s="158">
        <v>44903</v>
      </c>
      <c r="B468" s="50" t="s">
        <v>83</v>
      </c>
      <c r="C468" s="49">
        <v>40</v>
      </c>
      <c r="D468" s="8">
        <v>57</v>
      </c>
      <c r="E468" s="8">
        <v>170</v>
      </c>
      <c r="F468" s="8">
        <v>22</v>
      </c>
      <c r="G468" s="8">
        <v>4</v>
      </c>
      <c r="H468" s="49">
        <f t="shared" si="18"/>
        <v>293</v>
      </c>
    </row>
    <row r="469" spans="1:8" s="160" customFormat="1" x14ac:dyDescent="0.25">
      <c r="A469" s="158">
        <v>44904</v>
      </c>
      <c r="B469" s="50" t="s">
        <v>84</v>
      </c>
      <c r="C469" s="49">
        <v>35</v>
      </c>
      <c r="D469" s="8">
        <v>102</v>
      </c>
      <c r="E469" s="8">
        <v>51</v>
      </c>
      <c r="F469" s="8">
        <v>22</v>
      </c>
      <c r="G469" s="8">
        <v>2</v>
      </c>
      <c r="H469" s="49">
        <f t="shared" si="18"/>
        <v>212</v>
      </c>
    </row>
    <row r="470" spans="1:8" s="160" customFormat="1" x14ac:dyDescent="0.25">
      <c r="A470" s="158">
        <v>44905</v>
      </c>
      <c r="B470" s="50" t="s">
        <v>9</v>
      </c>
      <c r="C470" s="49">
        <v>62</v>
      </c>
      <c r="D470" s="8">
        <v>107</v>
      </c>
      <c r="E470" s="8">
        <v>87</v>
      </c>
      <c r="F470" s="8">
        <v>8</v>
      </c>
      <c r="G470" s="8">
        <v>6</v>
      </c>
      <c r="H470" s="49">
        <f t="shared" si="18"/>
        <v>270</v>
      </c>
    </row>
    <row r="471" spans="1:8" s="160" customFormat="1" x14ac:dyDescent="0.25">
      <c r="A471" s="158">
        <v>44906</v>
      </c>
      <c r="B471" s="50" t="s">
        <v>110</v>
      </c>
      <c r="C471" s="49">
        <v>2</v>
      </c>
      <c r="D471" s="8">
        <v>110</v>
      </c>
      <c r="E471" s="8">
        <v>216</v>
      </c>
      <c r="F471" s="8">
        <v>311</v>
      </c>
      <c r="G471" s="8">
        <v>8</v>
      </c>
      <c r="H471" s="49">
        <f t="shared" si="18"/>
        <v>647</v>
      </c>
    </row>
    <row r="472" spans="1:8" s="160" customFormat="1" x14ac:dyDescent="0.25">
      <c r="A472" s="158">
        <v>44907</v>
      </c>
      <c r="B472" s="50" t="s">
        <v>89</v>
      </c>
      <c r="C472" s="49">
        <v>0</v>
      </c>
      <c r="D472" s="8">
        <v>0</v>
      </c>
      <c r="E472" s="8">
        <v>55</v>
      </c>
      <c r="F472" s="8">
        <v>0</v>
      </c>
      <c r="G472" s="8">
        <v>0</v>
      </c>
      <c r="H472" s="49">
        <f t="shared" si="18"/>
        <v>55</v>
      </c>
    </row>
    <row r="473" spans="1:8" s="160" customFormat="1" x14ac:dyDescent="0.25">
      <c r="A473" s="158">
        <v>44908</v>
      </c>
      <c r="B473" s="50" t="s">
        <v>85</v>
      </c>
      <c r="C473" s="49">
        <v>0</v>
      </c>
      <c r="D473" s="8">
        <v>0</v>
      </c>
      <c r="E473" s="8">
        <v>2</v>
      </c>
      <c r="F473" s="8">
        <v>0</v>
      </c>
      <c r="G473" s="8">
        <v>0</v>
      </c>
      <c r="H473" s="49">
        <f t="shared" si="18"/>
        <v>2</v>
      </c>
    </row>
    <row r="474" spans="1:8" s="160" customFormat="1" x14ac:dyDescent="0.25">
      <c r="A474" s="158">
        <v>44909</v>
      </c>
      <c r="B474" s="50" t="s">
        <v>86</v>
      </c>
      <c r="C474" s="49">
        <v>0</v>
      </c>
      <c r="D474" s="8">
        <v>0</v>
      </c>
      <c r="E474" s="8">
        <v>0</v>
      </c>
      <c r="F474" s="8">
        <v>0</v>
      </c>
      <c r="G474" s="8">
        <v>0</v>
      </c>
      <c r="H474" s="49">
        <f t="shared" si="18"/>
        <v>0</v>
      </c>
    </row>
    <row r="475" spans="1:8" s="160" customFormat="1" x14ac:dyDescent="0.25">
      <c r="A475" s="158">
        <v>44910</v>
      </c>
      <c r="B475" s="50" t="s">
        <v>87</v>
      </c>
      <c r="C475" s="49">
        <v>0</v>
      </c>
      <c r="D475" s="8">
        <v>0</v>
      </c>
      <c r="E475" s="8">
        <v>3</v>
      </c>
      <c r="F475" s="8">
        <v>0</v>
      </c>
      <c r="G475" s="8">
        <v>1</v>
      </c>
      <c r="H475" s="49">
        <f t="shared" si="18"/>
        <v>4</v>
      </c>
    </row>
    <row r="476" spans="1:8" s="160" customFormat="1" x14ac:dyDescent="0.25">
      <c r="A476" s="158">
        <v>44911</v>
      </c>
      <c r="B476" s="50" t="s">
        <v>90</v>
      </c>
      <c r="C476" s="49">
        <v>1</v>
      </c>
      <c r="D476" s="8">
        <v>23</v>
      </c>
      <c r="E476" s="89">
        <v>648</v>
      </c>
      <c r="F476" s="8">
        <v>0</v>
      </c>
      <c r="G476" s="8">
        <v>0</v>
      </c>
      <c r="H476" s="49">
        <f t="shared" si="18"/>
        <v>672</v>
      </c>
    </row>
    <row r="477" spans="1:8" s="160" customFormat="1" x14ac:dyDescent="0.25">
      <c r="A477" s="158">
        <v>44912</v>
      </c>
      <c r="B477" s="50" t="s">
        <v>88</v>
      </c>
      <c r="C477" s="49">
        <v>0</v>
      </c>
      <c r="D477" s="8">
        <v>0</v>
      </c>
      <c r="E477" s="8">
        <v>0</v>
      </c>
      <c r="F477" s="8">
        <v>0</v>
      </c>
      <c r="G477" s="8">
        <v>0</v>
      </c>
      <c r="H477" s="49">
        <f t="shared" si="18"/>
        <v>0</v>
      </c>
    </row>
    <row r="478" spans="1:8" s="160" customFormat="1" x14ac:dyDescent="0.25">
      <c r="A478" s="158">
        <v>44913</v>
      </c>
      <c r="B478" s="50" t="s">
        <v>114</v>
      </c>
      <c r="C478" s="49">
        <v>0</v>
      </c>
      <c r="D478" s="8">
        <v>7</v>
      </c>
      <c r="E478" s="8">
        <v>10</v>
      </c>
      <c r="F478" s="8">
        <v>2</v>
      </c>
      <c r="G478" s="8">
        <v>0</v>
      </c>
      <c r="H478" s="49">
        <f t="shared" si="18"/>
        <v>19</v>
      </c>
    </row>
    <row r="479" spans="1:8" s="160" customFormat="1" x14ac:dyDescent="0.25">
      <c r="A479" s="158">
        <v>44914</v>
      </c>
      <c r="B479" s="50" t="s">
        <v>67</v>
      </c>
      <c r="C479" s="49">
        <v>281</v>
      </c>
      <c r="D479" s="8">
        <v>148</v>
      </c>
      <c r="E479" s="8">
        <v>0</v>
      </c>
      <c r="F479" s="8">
        <v>6</v>
      </c>
      <c r="G479" s="8">
        <v>95</v>
      </c>
      <c r="H479" s="49">
        <f t="shared" si="18"/>
        <v>530</v>
      </c>
    </row>
    <row r="480" spans="1:8" s="160" customFormat="1" x14ac:dyDescent="0.25">
      <c r="A480" s="159">
        <v>44915</v>
      </c>
      <c r="B480" s="148" t="s">
        <v>68</v>
      </c>
      <c r="C480" s="157">
        <f>SUM(C461:C479)</f>
        <v>1089</v>
      </c>
      <c r="D480" s="149">
        <f>SUM(D461:D479)</f>
        <v>2057</v>
      </c>
      <c r="E480" s="149">
        <f>SUM(E461:E479)</f>
        <v>2499</v>
      </c>
      <c r="F480" s="149">
        <f>SUM(F461:F479)</f>
        <v>770</v>
      </c>
      <c r="G480" s="149">
        <f>SUM(G461:G479)</f>
        <v>311</v>
      </c>
      <c r="H480" s="149">
        <f t="shared" si="18"/>
        <v>6726</v>
      </c>
    </row>
    <row r="481" spans="1:10" x14ac:dyDescent="0.25">
      <c r="A481" s="153"/>
      <c r="B481" s="154" t="s">
        <v>113</v>
      </c>
      <c r="C481" s="155">
        <f>+SUM(C440+C460+C480)</f>
        <v>3551</v>
      </c>
      <c r="D481" s="155">
        <f>+SUM(D440+D460+D480)</f>
        <v>6161</v>
      </c>
      <c r="E481" s="155">
        <f>+SUM(E440+E460+E480)</f>
        <v>7849</v>
      </c>
      <c r="F481" s="155">
        <f>+SUM(F440+F460+F480)</f>
        <v>2499</v>
      </c>
      <c r="G481" s="155">
        <f>+SUM(G440+G460+G480)</f>
        <v>1032</v>
      </c>
      <c r="H481" s="155">
        <f t="shared" si="18"/>
        <v>21092</v>
      </c>
    </row>
    <row r="482" spans="1:10" x14ac:dyDescent="0.25">
      <c r="A482" s="214"/>
      <c r="B482" s="213"/>
      <c r="C482" s="212"/>
      <c r="D482" s="212"/>
      <c r="E482" s="212"/>
      <c r="F482" s="212"/>
      <c r="G482" s="212"/>
      <c r="H482" s="212"/>
      <c r="J482" s="211"/>
    </row>
    <row r="483" spans="1:10" x14ac:dyDescent="0.25">
      <c r="A483" s="210" t="s">
        <v>56</v>
      </c>
      <c r="J483" s="208"/>
    </row>
    <row r="484" spans="1:10" x14ac:dyDescent="0.25">
      <c r="A484" s="209" t="s">
        <v>57</v>
      </c>
      <c r="J484" s="208"/>
    </row>
    <row r="485" spans="1:10" x14ac:dyDescent="0.25">
      <c r="J485" s="208"/>
    </row>
    <row r="486" spans="1:10" x14ac:dyDescent="0.25">
      <c r="J486" s="207"/>
    </row>
  </sheetData>
  <sheetProtection algorithmName="SHA-512" hashValue="lFpsX6bY38cSciVG/Un4HS6GhGQdaqzlHMIGGjNTJArWVrPEZRm7qbOkSMRED5o36loe3b/pEb/wKdtmKWkuNA==" saltValue="7uU84TUFwiXcEQ5vyHou9A==" spinCount="100000" sheet="1" objects="1" scenarios="1" insertColumns="0" insertRows="0" deleteColumns="0" deleteRows="0"/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0481-B765-48F7-9313-6BE13D132ABA}">
  <sheetPr codeName="Hoja3"/>
  <dimension ref="A1:I62"/>
  <sheetViews>
    <sheetView showGridLines="0" topLeftCell="A47" zoomScaleNormal="100" workbookViewId="0">
      <selection activeCell="E46" sqref="E46"/>
    </sheetView>
  </sheetViews>
  <sheetFormatPr baseColWidth="10" defaultColWidth="9.140625" defaultRowHeight="15.75" x14ac:dyDescent="0.25"/>
  <cols>
    <col min="1" max="1" width="21.7109375" style="89" bestFit="1" customWidth="1"/>
    <col min="2" max="2" width="17.140625" style="89" bestFit="1" customWidth="1"/>
    <col min="3" max="3" width="18" style="89" customWidth="1"/>
    <col min="4" max="4" width="19" style="89" customWidth="1"/>
    <col min="5" max="5" width="15.42578125" style="89" bestFit="1" customWidth="1"/>
    <col min="6" max="6" width="11.140625" style="89" bestFit="1" customWidth="1"/>
    <col min="7" max="7" width="15.5703125" style="89" customWidth="1"/>
    <col min="8" max="8" width="14.7109375" style="89" customWidth="1"/>
    <col min="9" max="9" width="12.140625" style="89" customWidth="1"/>
    <col min="10" max="16384" width="9.140625" style="89"/>
  </cols>
  <sheetData>
    <row r="1" spans="1:9" ht="30" customHeight="1" x14ac:dyDescent="0.25">
      <c r="A1" s="220"/>
      <c r="B1" s="225" t="s">
        <v>73</v>
      </c>
      <c r="C1" s="225"/>
      <c r="D1" s="225"/>
      <c r="E1" s="225"/>
      <c r="F1" s="225"/>
      <c r="G1" s="225"/>
      <c r="H1" s="225"/>
      <c r="I1" s="226"/>
    </row>
    <row r="2" spans="1:9" s="219" customFormat="1" ht="30" customHeight="1" x14ac:dyDescent="0.25">
      <c r="A2" s="200" t="s">
        <v>0</v>
      </c>
      <c r="B2" s="200" t="s">
        <v>74</v>
      </c>
      <c r="C2" s="200" t="s">
        <v>52</v>
      </c>
      <c r="D2" s="200" t="s">
        <v>69</v>
      </c>
      <c r="E2" s="200" t="s">
        <v>54</v>
      </c>
      <c r="F2" s="200" t="s">
        <v>55</v>
      </c>
      <c r="G2" s="200" t="s">
        <v>61</v>
      </c>
      <c r="H2" s="200" t="s">
        <v>75</v>
      </c>
      <c r="I2" s="200" t="s">
        <v>76</v>
      </c>
    </row>
    <row r="3" spans="1:9" x14ac:dyDescent="0.25">
      <c r="A3" s="55">
        <v>44197</v>
      </c>
      <c r="B3" s="56" t="s">
        <v>77</v>
      </c>
      <c r="C3" s="57">
        <v>0.71</v>
      </c>
      <c r="D3" s="57">
        <v>0.67</v>
      </c>
      <c r="E3" s="57">
        <v>0.79</v>
      </c>
      <c r="F3" s="57">
        <v>0.7</v>
      </c>
      <c r="G3" s="57"/>
      <c r="H3" s="57">
        <v>0.71</v>
      </c>
      <c r="I3" s="58">
        <v>0.8</v>
      </c>
    </row>
    <row r="4" spans="1:9" x14ac:dyDescent="0.25">
      <c r="A4" s="55">
        <v>44197</v>
      </c>
      <c r="B4" s="56" t="s">
        <v>78</v>
      </c>
      <c r="C4" s="57">
        <v>0.79</v>
      </c>
      <c r="D4" s="57">
        <v>0.72</v>
      </c>
      <c r="E4" s="57">
        <v>0.76</v>
      </c>
      <c r="F4" s="57">
        <v>0.87</v>
      </c>
      <c r="G4" s="57"/>
      <c r="H4" s="57">
        <v>0.76</v>
      </c>
      <c r="I4" s="58">
        <v>0.7</v>
      </c>
    </row>
    <row r="5" spans="1:9" x14ac:dyDescent="0.25">
      <c r="A5" s="55">
        <v>44228</v>
      </c>
      <c r="B5" s="56" t="s">
        <v>77</v>
      </c>
      <c r="C5" s="57">
        <v>0.78</v>
      </c>
      <c r="D5" s="57">
        <v>0.84</v>
      </c>
      <c r="E5" s="57">
        <v>0.89</v>
      </c>
      <c r="F5" s="57">
        <v>0.9</v>
      </c>
      <c r="G5" s="57">
        <v>0.83</v>
      </c>
      <c r="H5" s="57">
        <v>0.86</v>
      </c>
      <c r="I5" s="58">
        <v>0.8</v>
      </c>
    </row>
    <row r="6" spans="1:9" x14ac:dyDescent="0.25">
      <c r="A6" s="55">
        <v>44228</v>
      </c>
      <c r="B6" s="56" t="s">
        <v>78</v>
      </c>
      <c r="C6" s="57">
        <v>0.77</v>
      </c>
      <c r="D6" s="57">
        <v>0.78</v>
      </c>
      <c r="E6" s="57">
        <v>0.86</v>
      </c>
      <c r="F6" s="57">
        <v>0.89</v>
      </c>
      <c r="G6" s="57">
        <v>0.81</v>
      </c>
      <c r="H6" s="57">
        <v>0.83</v>
      </c>
      <c r="I6" s="58">
        <v>0.7</v>
      </c>
    </row>
    <row r="7" spans="1:9" x14ac:dyDescent="0.25">
      <c r="A7" s="55">
        <v>44256</v>
      </c>
      <c r="B7" s="56" t="s">
        <v>77</v>
      </c>
      <c r="C7" s="57">
        <v>0.86</v>
      </c>
      <c r="D7" s="57">
        <v>0.85</v>
      </c>
      <c r="E7" s="57">
        <v>0.9</v>
      </c>
      <c r="F7" s="57">
        <v>0.92</v>
      </c>
      <c r="G7" s="57">
        <v>0.97</v>
      </c>
      <c r="H7" s="57">
        <v>0.9</v>
      </c>
      <c r="I7" s="58">
        <v>0.8</v>
      </c>
    </row>
    <row r="8" spans="1:9" x14ac:dyDescent="0.25">
      <c r="A8" s="55">
        <v>44256</v>
      </c>
      <c r="B8" s="56" t="s">
        <v>78</v>
      </c>
      <c r="C8" s="57">
        <v>0.88</v>
      </c>
      <c r="D8" s="57">
        <v>0.86</v>
      </c>
      <c r="E8" s="57">
        <v>0.9</v>
      </c>
      <c r="F8" s="57">
        <v>0.94</v>
      </c>
      <c r="G8" s="57">
        <v>0.92</v>
      </c>
      <c r="H8" s="57">
        <v>0.9</v>
      </c>
      <c r="I8" s="58">
        <v>0.7</v>
      </c>
    </row>
    <row r="9" spans="1:9" x14ac:dyDescent="0.25">
      <c r="A9" s="55">
        <v>44287</v>
      </c>
      <c r="B9" s="56" t="s">
        <v>77</v>
      </c>
      <c r="C9" s="57">
        <v>0.78</v>
      </c>
      <c r="D9" s="57">
        <v>0.87</v>
      </c>
      <c r="E9" s="57">
        <v>0.91</v>
      </c>
      <c r="F9" s="57">
        <v>0.75</v>
      </c>
      <c r="G9" s="57">
        <v>0.97</v>
      </c>
      <c r="H9" s="57">
        <v>0.91</v>
      </c>
      <c r="I9" s="58">
        <v>0.8</v>
      </c>
    </row>
    <row r="10" spans="1:9" x14ac:dyDescent="0.25">
      <c r="A10" s="55">
        <v>44287</v>
      </c>
      <c r="B10" s="56" t="s">
        <v>78</v>
      </c>
      <c r="C10" s="57">
        <v>0.82</v>
      </c>
      <c r="D10" s="57">
        <v>0.83</v>
      </c>
      <c r="E10" s="57">
        <v>0.83</v>
      </c>
      <c r="F10" s="57">
        <v>0.7</v>
      </c>
      <c r="G10" s="57">
        <v>0.89</v>
      </c>
      <c r="H10" s="57">
        <v>0.83</v>
      </c>
      <c r="I10" s="58">
        <v>0.7</v>
      </c>
    </row>
    <row r="11" spans="1:9" x14ac:dyDescent="0.25">
      <c r="A11" s="55">
        <v>44317</v>
      </c>
      <c r="B11" s="56" t="s">
        <v>77</v>
      </c>
      <c r="C11" s="57">
        <v>0.88</v>
      </c>
      <c r="D11" s="57">
        <v>0.82</v>
      </c>
      <c r="E11" s="57">
        <v>0.9</v>
      </c>
      <c r="F11" s="57">
        <v>0.81</v>
      </c>
      <c r="G11" s="57">
        <v>0.92</v>
      </c>
      <c r="H11" s="57">
        <v>0.9</v>
      </c>
      <c r="I11" s="58">
        <v>0.8</v>
      </c>
    </row>
    <row r="12" spans="1:9" x14ac:dyDescent="0.25">
      <c r="A12" s="55">
        <v>44317</v>
      </c>
      <c r="B12" s="56" t="s">
        <v>78</v>
      </c>
      <c r="C12" s="57">
        <v>0.9</v>
      </c>
      <c r="D12" s="57">
        <v>0.82</v>
      </c>
      <c r="E12" s="57">
        <v>0.83</v>
      </c>
      <c r="F12" s="57">
        <v>0.76</v>
      </c>
      <c r="G12" s="57">
        <v>0.91</v>
      </c>
      <c r="H12" s="57">
        <v>0.83</v>
      </c>
      <c r="I12" s="58">
        <v>0.7</v>
      </c>
    </row>
    <row r="13" spans="1:9" x14ac:dyDescent="0.25">
      <c r="A13" s="55">
        <v>44348</v>
      </c>
      <c r="B13" s="56" t="s">
        <v>77</v>
      </c>
      <c r="C13" s="57">
        <v>0.86</v>
      </c>
      <c r="D13" s="57">
        <v>0.83</v>
      </c>
      <c r="E13" s="57">
        <v>0.92</v>
      </c>
      <c r="F13" s="57">
        <v>0.82</v>
      </c>
      <c r="G13" s="57">
        <v>0.93</v>
      </c>
      <c r="H13" s="57">
        <v>0.91</v>
      </c>
      <c r="I13" s="58">
        <v>0.8</v>
      </c>
    </row>
    <row r="14" spans="1:9" x14ac:dyDescent="0.25">
      <c r="A14" s="55">
        <v>44348</v>
      </c>
      <c r="B14" s="59" t="s">
        <v>78</v>
      </c>
      <c r="C14" s="60">
        <v>0.86</v>
      </c>
      <c r="D14" s="60">
        <v>0.84</v>
      </c>
      <c r="E14" s="60">
        <v>0.84</v>
      </c>
      <c r="F14" s="60">
        <v>0.75</v>
      </c>
      <c r="G14" s="60">
        <v>0.99</v>
      </c>
      <c r="H14" s="60">
        <v>0.85</v>
      </c>
      <c r="I14" s="58">
        <v>0.7</v>
      </c>
    </row>
    <row r="15" spans="1:9" x14ac:dyDescent="0.25">
      <c r="A15" s="61" t="s">
        <v>91</v>
      </c>
      <c r="B15" s="56" t="s">
        <v>77</v>
      </c>
      <c r="C15" s="62">
        <v>0.83</v>
      </c>
      <c r="D15" s="62">
        <v>0.83</v>
      </c>
      <c r="E15" s="62">
        <v>0.95</v>
      </c>
      <c r="F15" s="62">
        <v>0.73</v>
      </c>
      <c r="G15" s="62">
        <v>0.99</v>
      </c>
      <c r="H15" s="62">
        <v>0.92</v>
      </c>
      <c r="I15" s="63">
        <v>0.8</v>
      </c>
    </row>
    <row r="16" spans="1:9" x14ac:dyDescent="0.25">
      <c r="A16" s="61">
        <v>44378</v>
      </c>
      <c r="B16" s="59" t="s">
        <v>78</v>
      </c>
      <c r="C16" s="62">
        <v>0.87</v>
      </c>
      <c r="D16" s="62">
        <v>0.85</v>
      </c>
      <c r="E16" s="62">
        <v>0.84</v>
      </c>
      <c r="F16" s="62">
        <v>0.8</v>
      </c>
      <c r="G16" s="62">
        <v>0.98</v>
      </c>
      <c r="H16" s="62">
        <v>0.84</v>
      </c>
      <c r="I16" s="63">
        <v>0.7</v>
      </c>
    </row>
    <row r="17" spans="1:9" x14ac:dyDescent="0.25">
      <c r="A17" s="61">
        <v>44409</v>
      </c>
      <c r="B17" s="56" t="s">
        <v>77</v>
      </c>
      <c r="C17" s="62">
        <v>0.8</v>
      </c>
      <c r="D17" s="62">
        <v>0.79</v>
      </c>
      <c r="E17" s="62">
        <v>0.96</v>
      </c>
      <c r="F17" s="62">
        <v>0.8</v>
      </c>
      <c r="G17" s="62">
        <v>0.96</v>
      </c>
      <c r="H17" s="62">
        <v>0.93</v>
      </c>
      <c r="I17" s="63">
        <v>0.8</v>
      </c>
    </row>
    <row r="18" spans="1:9" x14ac:dyDescent="0.25">
      <c r="A18" s="61">
        <v>44409</v>
      </c>
      <c r="B18" s="59" t="s">
        <v>78</v>
      </c>
      <c r="C18" s="62">
        <v>0.79</v>
      </c>
      <c r="D18" s="62">
        <v>0.81</v>
      </c>
      <c r="E18" s="62">
        <v>0.84</v>
      </c>
      <c r="F18" s="62">
        <v>0.86</v>
      </c>
      <c r="G18" s="62">
        <v>0.94</v>
      </c>
      <c r="H18" s="62">
        <v>0.84</v>
      </c>
      <c r="I18" s="63">
        <v>0.7</v>
      </c>
    </row>
    <row r="19" spans="1:9" x14ac:dyDescent="0.25">
      <c r="A19" s="61">
        <v>44440</v>
      </c>
      <c r="B19" s="56" t="s">
        <v>77</v>
      </c>
      <c r="C19" s="62">
        <v>0.86</v>
      </c>
      <c r="D19" s="62">
        <v>0.85</v>
      </c>
      <c r="E19" s="62">
        <v>0.95</v>
      </c>
      <c r="F19" s="62">
        <v>0.82</v>
      </c>
      <c r="G19" s="62">
        <v>1</v>
      </c>
      <c r="H19" s="62">
        <v>0.93</v>
      </c>
      <c r="I19" s="63">
        <v>0.8</v>
      </c>
    </row>
    <row r="20" spans="1:9" x14ac:dyDescent="0.25">
      <c r="A20" s="61">
        <v>44440</v>
      </c>
      <c r="B20" s="59" t="s">
        <v>78</v>
      </c>
      <c r="C20" s="62">
        <v>0.89</v>
      </c>
      <c r="D20" s="62">
        <v>0.86</v>
      </c>
      <c r="E20" s="62">
        <v>0.84</v>
      </c>
      <c r="F20" s="62">
        <v>0.84</v>
      </c>
      <c r="G20" s="62">
        <v>1</v>
      </c>
      <c r="H20" s="62">
        <v>0.84</v>
      </c>
      <c r="I20" s="63">
        <v>0.7</v>
      </c>
    </row>
    <row r="21" spans="1:9" x14ac:dyDescent="0.25">
      <c r="A21" s="61">
        <v>44470</v>
      </c>
      <c r="B21" s="56" t="s">
        <v>77</v>
      </c>
      <c r="C21" s="62">
        <v>0.88</v>
      </c>
      <c r="D21" s="62">
        <v>0.78</v>
      </c>
      <c r="E21" s="62">
        <v>0.96</v>
      </c>
      <c r="F21" s="62">
        <v>0.71</v>
      </c>
      <c r="G21" s="62">
        <v>0.95</v>
      </c>
      <c r="H21" s="62">
        <v>0.89</v>
      </c>
      <c r="I21" s="63">
        <v>0.8</v>
      </c>
    </row>
    <row r="22" spans="1:9" x14ac:dyDescent="0.25">
      <c r="A22" s="61">
        <v>44471</v>
      </c>
      <c r="B22" s="59" t="s">
        <v>78</v>
      </c>
      <c r="C22" s="161">
        <v>0.88</v>
      </c>
      <c r="D22" s="161">
        <v>0.75</v>
      </c>
      <c r="E22" s="161">
        <v>0.84</v>
      </c>
      <c r="F22" s="161">
        <v>0.7</v>
      </c>
      <c r="G22" s="161">
        <v>0.95</v>
      </c>
      <c r="H22" s="161">
        <v>0.81</v>
      </c>
      <c r="I22" s="95">
        <v>0.7</v>
      </c>
    </row>
    <row r="23" spans="1:9" x14ac:dyDescent="0.25">
      <c r="A23" s="61">
        <v>44501</v>
      </c>
      <c r="B23" s="56" t="s">
        <v>77</v>
      </c>
      <c r="C23" s="62">
        <v>0.83</v>
      </c>
      <c r="D23" s="62">
        <v>0.75</v>
      </c>
      <c r="E23" s="62">
        <v>0.95</v>
      </c>
      <c r="F23" s="62">
        <v>0.72</v>
      </c>
      <c r="G23" s="62">
        <v>1</v>
      </c>
      <c r="H23" s="62">
        <v>0.88</v>
      </c>
      <c r="I23" s="63">
        <v>0.8</v>
      </c>
    </row>
    <row r="24" spans="1:9" x14ac:dyDescent="0.25">
      <c r="A24" s="61">
        <v>44502</v>
      </c>
      <c r="B24" s="59" t="s">
        <v>78</v>
      </c>
      <c r="C24" s="161">
        <v>0.81</v>
      </c>
      <c r="D24" s="161">
        <v>0.73</v>
      </c>
      <c r="E24" s="161">
        <v>0.84</v>
      </c>
      <c r="F24" s="161">
        <v>0.7</v>
      </c>
      <c r="G24" s="161">
        <v>1</v>
      </c>
      <c r="H24" s="161">
        <v>0.8</v>
      </c>
      <c r="I24" s="95">
        <v>0.7</v>
      </c>
    </row>
    <row r="25" spans="1:9" x14ac:dyDescent="0.25">
      <c r="A25" s="61">
        <v>44531</v>
      </c>
      <c r="B25" s="56" t="s">
        <v>77</v>
      </c>
      <c r="C25" s="62">
        <v>0.82</v>
      </c>
      <c r="D25" s="62">
        <v>0.74</v>
      </c>
      <c r="E25" s="62">
        <v>0.96</v>
      </c>
      <c r="F25" s="62">
        <v>0.64</v>
      </c>
      <c r="G25" s="62">
        <v>0.92</v>
      </c>
      <c r="H25" s="62">
        <v>0.87</v>
      </c>
      <c r="I25" s="63">
        <v>0.8</v>
      </c>
    </row>
    <row r="26" spans="1:9" x14ac:dyDescent="0.25">
      <c r="A26" s="61">
        <v>44532</v>
      </c>
      <c r="B26" s="59" t="s">
        <v>78</v>
      </c>
      <c r="C26" s="161">
        <v>0.87</v>
      </c>
      <c r="D26" s="161">
        <v>0.75</v>
      </c>
      <c r="E26" s="161">
        <v>0.82</v>
      </c>
      <c r="F26" s="161">
        <v>0.6</v>
      </c>
      <c r="G26" s="161">
        <v>1</v>
      </c>
      <c r="H26" s="161">
        <v>0.78</v>
      </c>
      <c r="I26" s="95">
        <v>0.7</v>
      </c>
    </row>
    <row r="27" spans="1:9" x14ac:dyDescent="0.25">
      <c r="A27" s="55">
        <v>44562</v>
      </c>
      <c r="B27" s="50" t="s">
        <v>77</v>
      </c>
      <c r="C27" s="57">
        <v>0.88</v>
      </c>
      <c r="D27" s="57">
        <v>0.79</v>
      </c>
      <c r="E27" s="57">
        <v>0.95</v>
      </c>
      <c r="F27" s="57">
        <v>0.84</v>
      </c>
      <c r="G27" s="57">
        <v>0.92</v>
      </c>
      <c r="H27" s="57">
        <v>0.92</v>
      </c>
      <c r="I27" s="63">
        <v>0.8</v>
      </c>
    </row>
    <row r="28" spans="1:9" x14ac:dyDescent="0.25">
      <c r="A28" s="162">
        <v>44562</v>
      </c>
      <c r="B28" s="163" t="s">
        <v>78</v>
      </c>
      <c r="C28" s="60">
        <v>0.86</v>
      </c>
      <c r="D28" s="60">
        <v>0.78</v>
      </c>
      <c r="E28" s="60">
        <v>0.81</v>
      </c>
      <c r="F28" s="60">
        <v>0.8</v>
      </c>
      <c r="G28" s="60">
        <v>0.82</v>
      </c>
      <c r="H28" s="60">
        <v>0.82</v>
      </c>
      <c r="I28" s="95">
        <v>0.7</v>
      </c>
    </row>
    <row r="29" spans="1:9" x14ac:dyDescent="0.25">
      <c r="A29" s="55">
        <v>44593</v>
      </c>
      <c r="B29" s="50" t="s">
        <v>77</v>
      </c>
      <c r="C29" s="57">
        <v>0.85</v>
      </c>
      <c r="D29" s="57">
        <v>0.86</v>
      </c>
      <c r="E29" s="57">
        <v>0.95</v>
      </c>
      <c r="F29" s="57">
        <v>0.78</v>
      </c>
      <c r="G29" s="57">
        <v>0.92</v>
      </c>
      <c r="H29" s="57">
        <v>0.92</v>
      </c>
      <c r="I29" s="63">
        <v>0.8</v>
      </c>
    </row>
    <row r="30" spans="1:9" x14ac:dyDescent="0.25">
      <c r="A30" s="162">
        <v>44593</v>
      </c>
      <c r="B30" s="163" t="s">
        <v>78</v>
      </c>
      <c r="C30" s="60">
        <v>0.86</v>
      </c>
      <c r="D30" s="60">
        <v>0.86</v>
      </c>
      <c r="E30" s="60">
        <v>0.8</v>
      </c>
      <c r="F30" s="60">
        <v>0.82</v>
      </c>
      <c r="G30" s="60">
        <v>0.83</v>
      </c>
      <c r="H30" s="60">
        <v>0.82</v>
      </c>
      <c r="I30" s="95">
        <v>0.7</v>
      </c>
    </row>
    <row r="31" spans="1:9" x14ac:dyDescent="0.25">
      <c r="A31" s="55">
        <v>44621</v>
      </c>
      <c r="B31" s="50" t="s">
        <v>77</v>
      </c>
      <c r="C31" s="57">
        <v>0.88</v>
      </c>
      <c r="D31" s="57">
        <v>0.79</v>
      </c>
      <c r="E31" s="57">
        <v>0.96</v>
      </c>
      <c r="F31" s="57">
        <v>0.88</v>
      </c>
      <c r="G31" s="57">
        <v>1</v>
      </c>
      <c r="H31" s="57">
        <v>0.94</v>
      </c>
      <c r="I31" s="63">
        <v>0.8</v>
      </c>
    </row>
    <row r="32" spans="1:9" x14ac:dyDescent="0.25">
      <c r="A32" s="162">
        <v>44621</v>
      </c>
      <c r="B32" s="163" t="s">
        <v>78</v>
      </c>
      <c r="C32" s="60">
        <v>0.91</v>
      </c>
      <c r="D32" s="60">
        <v>0.87</v>
      </c>
      <c r="E32" s="60">
        <v>0.83</v>
      </c>
      <c r="F32" s="60">
        <v>0.88</v>
      </c>
      <c r="G32" s="60">
        <v>1</v>
      </c>
      <c r="H32" s="60">
        <v>0.85</v>
      </c>
      <c r="I32" s="95">
        <v>0.7</v>
      </c>
    </row>
    <row r="33" spans="1:9" x14ac:dyDescent="0.25">
      <c r="A33" s="164" t="s">
        <v>115</v>
      </c>
      <c r="B33" s="165" t="s">
        <v>77</v>
      </c>
      <c r="C33" s="166">
        <v>0.88</v>
      </c>
      <c r="D33" s="166">
        <v>0.79</v>
      </c>
      <c r="E33" s="166">
        <v>0.96</v>
      </c>
      <c r="F33" s="166">
        <v>0.83</v>
      </c>
      <c r="G33" s="166">
        <v>0.93</v>
      </c>
      <c r="H33" s="166">
        <v>0.92</v>
      </c>
      <c r="I33" s="166">
        <v>0.8</v>
      </c>
    </row>
    <row r="34" spans="1:9" x14ac:dyDescent="0.25">
      <c r="A34" s="164" t="s">
        <v>115</v>
      </c>
      <c r="B34" s="167" t="s">
        <v>78</v>
      </c>
      <c r="C34" s="168">
        <v>0.88</v>
      </c>
      <c r="D34" s="168">
        <v>0.81</v>
      </c>
      <c r="E34" s="168">
        <v>0.81</v>
      </c>
      <c r="F34" s="168">
        <v>0.84</v>
      </c>
      <c r="G34" s="168">
        <v>0.86</v>
      </c>
      <c r="H34" s="168">
        <v>0.82</v>
      </c>
      <c r="I34" s="168">
        <v>0.7</v>
      </c>
    </row>
    <row r="35" spans="1:9" x14ac:dyDescent="0.25">
      <c r="A35" s="162">
        <v>44652</v>
      </c>
      <c r="B35" s="50" t="s">
        <v>77</v>
      </c>
      <c r="C35" s="60">
        <v>0.9</v>
      </c>
      <c r="D35" s="60">
        <v>0.87</v>
      </c>
      <c r="E35" s="60">
        <v>0.96924829157175396</v>
      </c>
      <c r="F35" s="60">
        <v>0.85329999999999995</v>
      </c>
      <c r="G35" s="60">
        <v>1</v>
      </c>
      <c r="H35" s="60">
        <v>0.95</v>
      </c>
      <c r="I35" s="169">
        <v>0.8</v>
      </c>
    </row>
    <row r="36" spans="1:9" x14ac:dyDescent="0.25">
      <c r="A36" s="162">
        <v>44652</v>
      </c>
      <c r="B36" s="163" t="s">
        <v>78</v>
      </c>
      <c r="C36" s="60">
        <v>0.89800000000000002</v>
      </c>
      <c r="D36" s="60">
        <v>0.90480000000000005</v>
      </c>
      <c r="E36" s="60">
        <v>0.82750000000000001</v>
      </c>
      <c r="F36" s="60">
        <v>0.89329999999999998</v>
      </c>
      <c r="G36" s="60">
        <v>1</v>
      </c>
      <c r="H36" s="60">
        <v>0.85</v>
      </c>
      <c r="I36" s="58">
        <v>0.7</v>
      </c>
    </row>
    <row r="37" spans="1:9" x14ac:dyDescent="0.25">
      <c r="A37" s="162">
        <v>44682</v>
      </c>
      <c r="B37" s="50" t="s">
        <v>77</v>
      </c>
      <c r="C37" s="60">
        <v>0.9</v>
      </c>
      <c r="D37" s="60">
        <v>0.84750000000000003</v>
      </c>
      <c r="E37" s="60">
        <v>0.9516</v>
      </c>
      <c r="F37" s="60">
        <v>0.86839999999999995</v>
      </c>
      <c r="G37" s="60">
        <v>1</v>
      </c>
      <c r="H37" s="60">
        <v>0.93210000000000004</v>
      </c>
      <c r="I37" s="169">
        <v>0.8</v>
      </c>
    </row>
    <row r="38" spans="1:9" x14ac:dyDescent="0.25">
      <c r="A38" s="162">
        <v>44682</v>
      </c>
      <c r="B38" s="163" t="s">
        <v>78</v>
      </c>
      <c r="C38" s="60">
        <v>0.93</v>
      </c>
      <c r="D38" s="60">
        <v>0.85</v>
      </c>
      <c r="E38" s="60">
        <v>0.82030000000000003</v>
      </c>
      <c r="F38" s="60">
        <v>0.88160000000000005</v>
      </c>
      <c r="G38" s="60">
        <v>1</v>
      </c>
      <c r="H38" s="60">
        <v>0.83450000000000002</v>
      </c>
      <c r="I38" s="58">
        <v>0.7</v>
      </c>
    </row>
    <row r="39" spans="1:9" x14ac:dyDescent="0.25">
      <c r="A39" s="162">
        <v>44713</v>
      </c>
      <c r="B39" s="50" t="s">
        <v>77</v>
      </c>
      <c r="C39" s="60">
        <v>0.86</v>
      </c>
      <c r="D39" s="60">
        <v>0.78159999999999996</v>
      </c>
      <c r="E39" s="60">
        <v>0.94910000000000005</v>
      </c>
      <c r="F39" s="60">
        <v>0.82630000000000003</v>
      </c>
      <c r="G39" s="60">
        <v>1</v>
      </c>
      <c r="H39" s="60">
        <v>0.91439999999999999</v>
      </c>
      <c r="I39" s="169">
        <v>0.8</v>
      </c>
    </row>
    <row r="40" spans="1:9" x14ac:dyDescent="0.25">
      <c r="A40" s="162">
        <v>44713</v>
      </c>
      <c r="B40" s="163" t="s">
        <v>78</v>
      </c>
      <c r="C40" s="60">
        <v>0.84060000000000001</v>
      </c>
      <c r="D40" s="60">
        <v>0.84950000000000003</v>
      </c>
      <c r="E40" s="60">
        <v>0.8337</v>
      </c>
      <c r="F40" s="60">
        <v>0.84209999999999996</v>
      </c>
      <c r="G40" s="60">
        <v>1</v>
      </c>
      <c r="H40" s="60">
        <v>0.83720000000000006</v>
      </c>
      <c r="I40" s="58">
        <v>0.7</v>
      </c>
    </row>
    <row r="41" spans="1:9" x14ac:dyDescent="0.25">
      <c r="A41" s="170" t="s">
        <v>121</v>
      </c>
      <c r="B41" s="165" t="s">
        <v>77</v>
      </c>
      <c r="C41" s="171">
        <v>0.88419999999999999</v>
      </c>
      <c r="D41" s="171">
        <v>0.81930000000000003</v>
      </c>
      <c r="E41" s="171">
        <v>0.95489999999999997</v>
      </c>
      <c r="F41" s="171">
        <v>0.83299999999999996</v>
      </c>
      <c r="G41" s="171">
        <v>1</v>
      </c>
      <c r="H41" s="171">
        <v>0.92659999999999998</v>
      </c>
      <c r="I41" s="166">
        <v>0.8</v>
      </c>
    </row>
    <row r="42" spans="1:9" x14ac:dyDescent="0.25">
      <c r="A42" s="164" t="s">
        <v>121</v>
      </c>
      <c r="B42" s="167" t="s">
        <v>78</v>
      </c>
      <c r="C42" s="172">
        <v>0.88949999999999996</v>
      </c>
      <c r="D42" s="172">
        <v>0.85940000000000005</v>
      </c>
      <c r="E42" s="172">
        <v>0.82709999999999995</v>
      </c>
      <c r="F42" s="172">
        <v>0.85099999999999998</v>
      </c>
      <c r="G42" s="172">
        <v>1</v>
      </c>
      <c r="H42" s="172">
        <v>0.83579999999999999</v>
      </c>
      <c r="I42" s="168">
        <v>0.7</v>
      </c>
    </row>
    <row r="43" spans="1:9" x14ac:dyDescent="0.25">
      <c r="A43" s="61">
        <v>44743</v>
      </c>
      <c r="B43" s="50" t="s">
        <v>77</v>
      </c>
      <c r="C43" s="57">
        <v>0.96550000000000002</v>
      </c>
      <c r="D43" s="57">
        <v>0.78790000000000004</v>
      </c>
      <c r="E43" s="57">
        <v>0.9728</v>
      </c>
      <c r="F43" s="57">
        <v>0.875</v>
      </c>
      <c r="G43" s="57">
        <v>1</v>
      </c>
      <c r="H43" s="57">
        <v>0.93910000000000005</v>
      </c>
      <c r="I43" s="173">
        <v>0.8</v>
      </c>
    </row>
    <row r="44" spans="1:9" x14ac:dyDescent="0.25">
      <c r="A44" s="61">
        <v>44743</v>
      </c>
      <c r="B44" s="163" t="s">
        <v>78</v>
      </c>
      <c r="C44" s="57">
        <v>0.96550000000000002</v>
      </c>
      <c r="D44" s="57">
        <v>0.84470000000000001</v>
      </c>
      <c r="E44" s="57">
        <v>0.85209999999999997</v>
      </c>
      <c r="F44" s="57">
        <v>0.91669999999999996</v>
      </c>
      <c r="G44" s="57">
        <v>1</v>
      </c>
      <c r="H44" s="57">
        <v>0.86219999999999997</v>
      </c>
      <c r="I44" s="174">
        <v>0.7</v>
      </c>
    </row>
    <row r="45" spans="1:9" x14ac:dyDescent="0.25">
      <c r="A45" s="61">
        <v>44774</v>
      </c>
      <c r="B45" s="50" t="s">
        <v>77</v>
      </c>
      <c r="C45" s="57">
        <v>0.90100000000000002</v>
      </c>
      <c r="D45" s="57">
        <v>0.80989999999999995</v>
      </c>
      <c r="E45" s="57">
        <v>0.96060000000000001</v>
      </c>
      <c r="F45" s="57">
        <v>0.87050000000000005</v>
      </c>
      <c r="G45" s="175" t="s">
        <v>136</v>
      </c>
      <c r="H45" s="57">
        <v>0.93179999999999996</v>
      </c>
      <c r="I45" s="173">
        <v>0.8</v>
      </c>
    </row>
    <row r="46" spans="1:9" x14ac:dyDescent="0.25">
      <c r="A46" s="61">
        <v>44774</v>
      </c>
      <c r="B46" s="163" t="s">
        <v>78</v>
      </c>
      <c r="C46" s="57">
        <v>0.90100000000000002</v>
      </c>
      <c r="D46" s="57">
        <v>0.85950000000000004</v>
      </c>
      <c r="E46" s="57">
        <v>0.83250000000000002</v>
      </c>
      <c r="F46" s="57">
        <v>0.89929999999999999</v>
      </c>
      <c r="G46" s="175" t="s">
        <v>136</v>
      </c>
      <c r="H46" s="57">
        <v>0.8448</v>
      </c>
      <c r="I46" s="174">
        <v>0.7</v>
      </c>
    </row>
    <row r="47" spans="1:9" x14ac:dyDescent="0.25">
      <c r="A47" s="61">
        <v>44805</v>
      </c>
      <c r="B47" s="50" t="s">
        <v>77</v>
      </c>
      <c r="C47" s="57">
        <v>0.92769999999999997</v>
      </c>
      <c r="D47" s="57">
        <v>0.78139999999999998</v>
      </c>
      <c r="E47" s="57">
        <v>0.95089999999999997</v>
      </c>
      <c r="F47" s="57">
        <v>0.8417</v>
      </c>
      <c r="G47" s="175" t="s">
        <v>136</v>
      </c>
      <c r="H47" s="57">
        <v>0.91539999999999999</v>
      </c>
      <c r="I47" s="173">
        <v>0.8</v>
      </c>
    </row>
    <row r="48" spans="1:9" x14ac:dyDescent="0.25">
      <c r="A48" s="61">
        <v>44805</v>
      </c>
      <c r="B48" s="163" t="s">
        <v>78</v>
      </c>
      <c r="C48" s="57">
        <v>0.95179999999999998</v>
      </c>
      <c r="D48" s="57">
        <v>0.77729999999999999</v>
      </c>
      <c r="E48" s="57">
        <v>0.83899999999999997</v>
      </c>
      <c r="F48" s="57">
        <v>0.8417</v>
      </c>
      <c r="G48" s="175" t="s">
        <v>136</v>
      </c>
      <c r="H48" s="57">
        <v>0.83509999999999995</v>
      </c>
      <c r="I48" s="174">
        <v>0.7</v>
      </c>
    </row>
    <row r="49" spans="1:9" x14ac:dyDescent="0.25">
      <c r="A49" s="170" t="s">
        <v>122</v>
      </c>
      <c r="B49" s="165" t="s">
        <v>77</v>
      </c>
      <c r="C49" s="171">
        <v>0.92989999999999995</v>
      </c>
      <c r="D49" s="171">
        <v>0.79279999999999995</v>
      </c>
      <c r="E49" s="171">
        <v>0.96199999999999997</v>
      </c>
      <c r="F49" s="171">
        <v>0.86319999999999997</v>
      </c>
      <c r="G49" s="171">
        <v>0.85709999999999997</v>
      </c>
      <c r="H49" s="171">
        <v>0.9294</v>
      </c>
      <c r="I49" s="166">
        <v>0.8</v>
      </c>
    </row>
    <row r="50" spans="1:9" x14ac:dyDescent="0.25">
      <c r="A50" s="164" t="s">
        <v>122</v>
      </c>
      <c r="B50" s="167" t="s">
        <v>78</v>
      </c>
      <c r="C50" s="171">
        <v>0.93730000000000002</v>
      </c>
      <c r="D50" s="171">
        <v>0.82740000000000002</v>
      </c>
      <c r="E50" s="171">
        <v>0.84130000000000005</v>
      </c>
      <c r="F50" s="171">
        <v>0.88790000000000002</v>
      </c>
      <c r="G50" s="171">
        <v>0.85709999999999997</v>
      </c>
      <c r="H50" s="171">
        <v>0.84799999999999998</v>
      </c>
      <c r="I50" s="168">
        <v>0.7</v>
      </c>
    </row>
    <row r="51" spans="1:9" x14ac:dyDescent="0.25">
      <c r="A51" s="176">
        <v>44835</v>
      </c>
      <c r="B51" s="50" t="s">
        <v>77</v>
      </c>
      <c r="C51" s="57">
        <v>0.96150000000000002</v>
      </c>
      <c r="D51" s="57">
        <v>0.84519999999999995</v>
      </c>
      <c r="E51" s="57">
        <v>0.95879999999999999</v>
      </c>
      <c r="F51" s="57">
        <v>0.8609</v>
      </c>
      <c r="G51" s="175" t="s">
        <v>136</v>
      </c>
      <c r="H51" s="57">
        <v>0.93910000000000005</v>
      </c>
      <c r="I51" s="173">
        <v>0.8</v>
      </c>
    </row>
    <row r="52" spans="1:9" x14ac:dyDescent="0.25">
      <c r="A52" s="61">
        <v>44835</v>
      </c>
      <c r="B52" s="163" t="s">
        <v>78</v>
      </c>
      <c r="C52" s="57">
        <v>0.96150000000000002</v>
      </c>
      <c r="D52" s="60">
        <v>0.85709999999999997</v>
      </c>
      <c r="E52" s="60">
        <v>0.84179999999999999</v>
      </c>
      <c r="F52" s="60">
        <v>0.85709999999999997</v>
      </c>
      <c r="G52" s="177" t="s">
        <v>136</v>
      </c>
      <c r="H52" s="60">
        <v>0.85119999999999996</v>
      </c>
      <c r="I52" s="174">
        <v>0.7</v>
      </c>
    </row>
    <row r="53" spans="1:9" x14ac:dyDescent="0.25">
      <c r="A53" s="55">
        <v>44866</v>
      </c>
      <c r="B53" s="50" t="s">
        <v>77</v>
      </c>
      <c r="C53" s="57">
        <v>0.91579999999999995</v>
      </c>
      <c r="D53" s="57">
        <v>0.74099999999999999</v>
      </c>
      <c r="E53" s="57">
        <v>0.96050000000000002</v>
      </c>
      <c r="F53" s="57">
        <v>0.86670000000000003</v>
      </c>
      <c r="G53" s="57">
        <v>0.73329999999999995</v>
      </c>
      <c r="H53" s="57">
        <v>0.92310000000000003</v>
      </c>
      <c r="I53" s="173">
        <v>0.8</v>
      </c>
    </row>
    <row r="54" spans="1:9" x14ac:dyDescent="0.25">
      <c r="A54" s="162">
        <v>44866</v>
      </c>
      <c r="B54" s="163" t="s">
        <v>78</v>
      </c>
      <c r="C54" s="60">
        <v>0.91579999999999995</v>
      </c>
      <c r="D54" s="60">
        <v>0.75700000000000001</v>
      </c>
      <c r="E54" s="60">
        <v>0.84970000000000001</v>
      </c>
      <c r="F54" s="60">
        <v>0.85189999999999999</v>
      </c>
      <c r="G54" s="60">
        <v>0.73329999999999995</v>
      </c>
      <c r="H54" s="60">
        <v>0.84030000000000005</v>
      </c>
      <c r="I54" s="174">
        <v>0.7</v>
      </c>
    </row>
    <row r="55" spans="1:9" x14ac:dyDescent="0.25">
      <c r="A55" s="55">
        <v>44896</v>
      </c>
      <c r="B55" s="50" t="s">
        <v>77</v>
      </c>
      <c r="C55" s="57">
        <v>0.90910000000000002</v>
      </c>
      <c r="D55" s="57">
        <v>0.8256</v>
      </c>
      <c r="E55" s="57">
        <v>0.95320000000000005</v>
      </c>
      <c r="F55" s="57">
        <v>0.85370000000000001</v>
      </c>
      <c r="G55" s="57">
        <v>0.625</v>
      </c>
      <c r="H55" s="57">
        <v>0.92759999999999998</v>
      </c>
      <c r="I55" s="58">
        <v>0.8</v>
      </c>
    </row>
    <row r="56" spans="1:9" x14ac:dyDescent="0.25">
      <c r="A56" s="55">
        <v>44896</v>
      </c>
      <c r="B56" s="163" t="s">
        <v>78</v>
      </c>
      <c r="C56" s="57">
        <v>0.90910000000000002</v>
      </c>
      <c r="D56" s="57">
        <v>0.87180000000000002</v>
      </c>
      <c r="E56" s="57">
        <v>0.8337</v>
      </c>
      <c r="F56" s="57">
        <v>0.86990000000000001</v>
      </c>
      <c r="G56" s="57">
        <v>0.625</v>
      </c>
      <c r="H56" s="57">
        <v>0.84350000000000003</v>
      </c>
      <c r="I56" s="58">
        <v>0.7</v>
      </c>
    </row>
    <row r="57" spans="1:9" x14ac:dyDescent="0.25">
      <c r="A57" s="170" t="s">
        <v>137</v>
      </c>
      <c r="B57" s="165" t="s">
        <v>77</v>
      </c>
      <c r="C57" s="171">
        <v>0.92259999999999998</v>
      </c>
      <c r="D57" s="171">
        <v>0.85760000000000003</v>
      </c>
      <c r="E57" s="171">
        <v>0.94499999999999995</v>
      </c>
      <c r="F57" s="171">
        <v>0.88070000000000004</v>
      </c>
      <c r="G57" s="171">
        <v>0.9375</v>
      </c>
      <c r="H57" s="171">
        <v>0.9274</v>
      </c>
      <c r="I57" s="168">
        <v>0.8</v>
      </c>
    </row>
    <row r="58" spans="1:9" x14ac:dyDescent="0.25">
      <c r="A58" s="170" t="s">
        <v>137</v>
      </c>
      <c r="B58" s="167" t="s">
        <v>78</v>
      </c>
      <c r="C58" s="172">
        <v>0.84289999999999998</v>
      </c>
      <c r="D58" s="172">
        <v>0.88890000000000002</v>
      </c>
      <c r="E58" s="172">
        <v>0.83550000000000002</v>
      </c>
      <c r="F58" s="172">
        <v>0.88990000000000002</v>
      </c>
      <c r="G58" s="172">
        <v>0.85</v>
      </c>
      <c r="H58" s="172">
        <v>0.84730000000000005</v>
      </c>
      <c r="I58" s="166">
        <v>0.7</v>
      </c>
    </row>
    <row r="59" spans="1:9" x14ac:dyDescent="0.25">
      <c r="A59" s="30" t="s">
        <v>2</v>
      </c>
    </row>
    <row r="60" spans="1:9" x14ac:dyDescent="0.25">
      <c r="A60" s="218" t="s">
        <v>77</v>
      </c>
      <c r="C60" s="89" t="s">
        <v>79</v>
      </c>
    </row>
    <row r="61" spans="1:9" x14ac:dyDescent="0.25">
      <c r="A61" s="218" t="s">
        <v>78</v>
      </c>
      <c r="C61" s="89" t="s">
        <v>80</v>
      </c>
    </row>
    <row r="62" spans="1:9" x14ac:dyDescent="0.25">
      <c r="A62" s="89" t="s">
        <v>136</v>
      </c>
      <c r="C62" s="89" t="s">
        <v>165</v>
      </c>
    </row>
  </sheetData>
  <sheetProtection algorithmName="SHA-512" hashValue="ZjAaPh6qpMGoC1kUYZXo4TqZg7vCLkrtOp9cmrUkNLgXY1eQUrQUaXJx2LMyQEoZ1gHKl9WdR70KtmAquHfQ3A==" saltValue="+Mxrh+vK/as6EYAc56VWQw==" spinCount="100000" sheet="1" objects="1" scenarios="1" insertColumns="0" insertRows="0" deleteColumns="0" deleteRows="0"/>
  <mergeCells count="1">
    <mergeCell ref="B1:I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64"/>
  <sheetViews>
    <sheetView showGridLines="0" topLeftCell="A25" zoomScaleNormal="100" workbookViewId="0">
      <selection activeCell="B50" sqref="B50"/>
    </sheetView>
  </sheetViews>
  <sheetFormatPr baseColWidth="10" defaultColWidth="9.140625" defaultRowHeight="15" x14ac:dyDescent="0.25"/>
  <cols>
    <col min="1" max="1" width="5.7109375" customWidth="1"/>
    <col min="2" max="2" width="15.5703125" style="6" customWidth="1"/>
    <col min="3" max="3" width="14" bestFit="1" customWidth="1"/>
    <col min="4" max="4" width="20" bestFit="1" customWidth="1"/>
    <col min="5" max="5" width="19.42578125" customWidth="1"/>
    <col min="6" max="7" width="16.7109375" customWidth="1"/>
    <col min="8" max="10" width="18" customWidth="1"/>
    <col min="11" max="11" width="15.140625" bestFit="1" customWidth="1"/>
    <col min="12" max="12" width="21.7109375" customWidth="1"/>
    <col min="13" max="13" width="19" style="4" customWidth="1"/>
    <col min="14" max="14" width="21.85546875" style="4" customWidth="1"/>
    <col min="15" max="15" width="26.5703125" style="5" customWidth="1"/>
    <col min="16" max="16" width="20.5703125" style="5" customWidth="1"/>
    <col min="17" max="17" width="27.5703125" customWidth="1"/>
  </cols>
  <sheetData>
    <row r="1" spans="2:19" ht="50.1" customHeight="1" x14ac:dyDescent="0.25"/>
    <row r="2" spans="2:19" ht="20.100000000000001" customHeight="1" x14ac:dyDescent="0.3">
      <c r="B2" s="14" t="s">
        <v>118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/>
      <c r="P2" s="17"/>
      <c r="Q2" s="15"/>
      <c r="R2" s="15"/>
      <c r="S2" s="15"/>
    </row>
    <row r="3" spans="2:19" ht="30" customHeight="1" x14ac:dyDescent="0.25">
      <c r="B3" s="66"/>
      <c r="C3" s="227" t="s">
        <v>162</v>
      </c>
      <c r="D3" s="227"/>
      <c r="E3" s="227"/>
      <c r="F3" s="227"/>
      <c r="G3" s="227"/>
      <c r="H3" s="227"/>
      <c r="I3" s="227" t="s">
        <v>104</v>
      </c>
      <c r="J3" s="227"/>
      <c r="K3" s="227" t="s">
        <v>105</v>
      </c>
      <c r="L3" s="227"/>
      <c r="M3" s="227"/>
      <c r="N3" s="227"/>
      <c r="O3" s="228" t="s">
        <v>106</v>
      </c>
      <c r="P3" s="228"/>
      <c r="Q3" s="228"/>
    </row>
    <row r="4" spans="2:19" ht="30" customHeight="1" x14ac:dyDescent="0.25">
      <c r="B4" s="29" t="s">
        <v>0</v>
      </c>
      <c r="C4" s="22" t="s">
        <v>140</v>
      </c>
      <c r="D4" s="22" t="s">
        <v>143</v>
      </c>
      <c r="E4" s="22" t="s">
        <v>145</v>
      </c>
      <c r="F4" s="22" t="s">
        <v>148</v>
      </c>
      <c r="G4" s="22" t="s">
        <v>149</v>
      </c>
      <c r="H4" s="22" t="s">
        <v>1</v>
      </c>
      <c r="I4" s="22" t="s">
        <v>92</v>
      </c>
      <c r="J4" s="22" t="s">
        <v>93</v>
      </c>
      <c r="K4" s="22" t="s">
        <v>94</v>
      </c>
      <c r="L4" s="22" t="s">
        <v>4</v>
      </c>
      <c r="M4" s="23" t="s">
        <v>7</v>
      </c>
      <c r="N4" s="23" t="s">
        <v>8</v>
      </c>
      <c r="O4" s="28" t="s">
        <v>68</v>
      </c>
      <c r="P4" s="28" t="s">
        <v>95</v>
      </c>
      <c r="Q4" s="24" t="s">
        <v>96</v>
      </c>
    </row>
    <row r="5" spans="2:19" ht="15.75" x14ac:dyDescent="0.25">
      <c r="B5" s="12">
        <v>44044</v>
      </c>
      <c r="C5" s="128">
        <v>129</v>
      </c>
      <c r="D5" s="128">
        <v>128</v>
      </c>
      <c r="E5" s="128">
        <v>1</v>
      </c>
      <c r="F5" s="128">
        <v>7</v>
      </c>
      <c r="G5" s="128">
        <v>63</v>
      </c>
      <c r="H5" s="128">
        <v>357</v>
      </c>
      <c r="I5" s="128">
        <v>63</v>
      </c>
      <c r="J5" s="128">
        <v>0</v>
      </c>
      <c r="K5" s="128">
        <v>34</v>
      </c>
      <c r="L5" s="128">
        <v>26</v>
      </c>
      <c r="M5" s="10">
        <f>+K5/(K5+L5)</f>
        <v>0.56666666666666665</v>
      </c>
      <c r="N5" s="10">
        <f>+L5/(K5+L5)</f>
        <v>0.43333333333333335</v>
      </c>
      <c r="O5" s="11">
        <v>853775.81</v>
      </c>
      <c r="P5" s="11">
        <v>34151.032400000004</v>
      </c>
      <c r="Q5" s="136">
        <v>25</v>
      </c>
    </row>
    <row r="6" spans="2:19" ht="15.75" x14ac:dyDescent="0.25">
      <c r="B6" s="12">
        <v>44075</v>
      </c>
      <c r="C6" s="128">
        <v>184</v>
      </c>
      <c r="D6" s="128">
        <v>184</v>
      </c>
      <c r="E6" s="128">
        <v>0</v>
      </c>
      <c r="F6" s="128">
        <v>5</v>
      </c>
      <c r="G6" s="128">
        <v>63</v>
      </c>
      <c r="H6" s="128">
        <v>480</v>
      </c>
      <c r="I6" s="128">
        <v>62</v>
      </c>
      <c r="J6" s="128">
        <v>1</v>
      </c>
      <c r="K6" s="129">
        <v>39</v>
      </c>
      <c r="L6" s="128">
        <v>12</v>
      </c>
      <c r="M6" s="10">
        <f>+K6/(K6+L6)</f>
        <v>0.76470588235294112</v>
      </c>
      <c r="N6" s="10">
        <v>0.1702127659574468</v>
      </c>
      <c r="O6" s="11">
        <v>897793.62</v>
      </c>
      <c r="P6" s="11">
        <v>33251.615555555552</v>
      </c>
      <c r="Q6" s="136">
        <v>27</v>
      </c>
    </row>
    <row r="7" spans="2:19" s="47" customFormat="1" ht="15.75" x14ac:dyDescent="0.25">
      <c r="B7" s="98" t="s">
        <v>124</v>
      </c>
      <c r="C7" s="130">
        <f>+SUM(C5:C6)</f>
        <v>313</v>
      </c>
      <c r="D7" s="130">
        <f t="shared" ref="D7:E7" si="0">+SUM(D5:D6)</f>
        <v>312</v>
      </c>
      <c r="E7" s="130">
        <f t="shared" si="0"/>
        <v>1</v>
      </c>
      <c r="F7" s="130">
        <f t="shared" ref="F7:J7" si="1">+SUM(F5:F6)</f>
        <v>12</v>
      </c>
      <c r="G7" s="130">
        <f t="shared" si="1"/>
        <v>126</v>
      </c>
      <c r="H7" s="135">
        <f>+H6</f>
        <v>480</v>
      </c>
      <c r="I7" s="130">
        <f t="shared" si="1"/>
        <v>125</v>
      </c>
      <c r="J7" s="130">
        <f t="shared" si="1"/>
        <v>1</v>
      </c>
      <c r="K7" s="130">
        <f t="shared" ref="K7:L7" si="2">+SUM(K4:K6)</f>
        <v>73</v>
      </c>
      <c r="L7" s="130">
        <f t="shared" si="2"/>
        <v>38</v>
      </c>
      <c r="M7" s="108">
        <f>+K7/I7</f>
        <v>0.58399999999999996</v>
      </c>
      <c r="N7" s="108">
        <f>+L7/I7</f>
        <v>0.30399999999999999</v>
      </c>
      <c r="O7" s="109">
        <f>+SUM(O4:O6)</f>
        <v>1751569.4300000002</v>
      </c>
      <c r="P7" s="109">
        <f>+O7/Q7</f>
        <v>33684.027500000004</v>
      </c>
      <c r="Q7" s="127">
        <f>+SUM(Q4:Q6)</f>
        <v>52</v>
      </c>
    </row>
    <row r="8" spans="2:19" ht="15.75" x14ac:dyDescent="0.25">
      <c r="B8" s="12">
        <v>44105</v>
      </c>
      <c r="C8" s="128">
        <v>211</v>
      </c>
      <c r="D8" s="128">
        <v>211</v>
      </c>
      <c r="E8" s="128">
        <v>0</v>
      </c>
      <c r="F8" s="128">
        <v>11</v>
      </c>
      <c r="G8" s="128">
        <v>164</v>
      </c>
      <c r="H8" s="128">
        <v>516</v>
      </c>
      <c r="I8" s="128">
        <v>164</v>
      </c>
      <c r="J8" s="128">
        <v>0</v>
      </c>
      <c r="K8" s="129">
        <v>82</v>
      </c>
      <c r="L8" s="128">
        <v>65</v>
      </c>
      <c r="M8" s="10">
        <f t="shared" ref="M8:M10" si="3">+K8/(K8+L8)</f>
        <v>0.55782312925170063</v>
      </c>
      <c r="N8" s="10">
        <v>0.44217687074829931</v>
      </c>
      <c r="O8" s="11">
        <v>11089788.619999999</v>
      </c>
      <c r="P8" s="11">
        <v>151914.91260273973</v>
      </c>
      <c r="Q8" s="136">
        <v>73</v>
      </c>
    </row>
    <row r="9" spans="2:19" ht="15.75" x14ac:dyDescent="0.25">
      <c r="B9" s="12">
        <v>44136</v>
      </c>
      <c r="C9" s="128">
        <v>235</v>
      </c>
      <c r="D9" s="128">
        <v>235</v>
      </c>
      <c r="E9" s="128">
        <v>0</v>
      </c>
      <c r="F9" s="128">
        <v>6</v>
      </c>
      <c r="G9" s="128">
        <v>140</v>
      </c>
      <c r="H9" s="128">
        <v>605</v>
      </c>
      <c r="I9" s="128">
        <v>140</v>
      </c>
      <c r="J9" s="128">
        <v>0</v>
      </c>
      <c r="K9" s="129">
        <v>116</v>
      </c>
      <c r="L9" s="128">
        <v>22</v>
      </c>
      <c r="M9" s="10">
        <f t="shared" si="3"/>
        <v>0.84057971014492749</v>
      </c>
      <c r="N9" s="10">
        <v>0.15942028985507245</v>
      </c>
      <c r="O9" s="11">
        <v>3875745.12</v>
      </c>
      <c r="P9" s="11">
        <v>35557.294678899081</v>
      </c>
      <c r="Q9" s="136">
        <v>109</v>
      </c>
    </row>
    <row r="10" spans="2:19" ht="15.75" x14ac:dyDescent="0.25">
      <c r="B10" s="12">
        <v>44166</v>
      </c>
      <c r="C10" s="128">
        <v>296</v>
      </c>
      <c r="D10" s="128">
        <v>294</v>
      </c>
      <c r="E10" s="128">
        <v>2</v>
      </c>
      <c r="F10" s="128">
        <v>9</v>
      </c>
      <c r="G10" s="128">
        <v>116</v>
      </c>
      <c r="H10" s="128">
        <v>776</v>
      </c>
      <c r="I10" s="128">
        <v>108</v>
      </c>
      <c r="J10" s="128">
        <v>8</v>
      </c>
      <c r="K10" s="129">
        <v>72</v>
      </c>
      <c r="L10" s="128">
        <v>35</v>
      </c>
      <c r="M10" s="10">
        <f t="shared" si="3"/>
        <v>0.67289719626168221</v>
      </c>
      <c r="N10" s="10">
        <v>0.32710280373831774</v>
      </c>
      <c r="O10" s="11">
        <v>1853541.83</v>
      </c>
      <c r="P10" s="11">
        <v>45208.337317073172</v>
      </c>
      <c r="Q10" s="136">
        <v>41</v>
      </c>
    </row>
    <row r="11" spans="2:19" s="47" customFormat="1" ht="15.75" x14ac:dyDescent="0.25">
      <c r="B11" s="98" t="s">
        <v>123</v>
      </c>
      <c r="C11" s="130">
        <f>+SUM(C8:C10)</f>
        <v>742</v>
      </c>
      <c r="D11" s="130">
        <f t="shared" ref="D11:E11" si="4">+SUM(D8:D10)</f>
        <v>740</v>
      </c>
      <c r="E11" s="130">
        <f t="shared" si="4"/>
        <v>2</v>
      </c>
      <c r="F11" s="130">
        <f>+SUM(F8:F10)</f>
        <v>26</v>
      </c>
      <c r="G11" s="130">
        <f t="shared" ref="G11:L11" si="5">+SUM(G8:G10)</f>
        <v>420</v>
      </c>
      <c r="H11" s="135">
        <f>+H10</f>
        <v>776</v>
      </c>
      <c r="I11" s="130">
        <f t="shared" si="5"/>
        <v>412</v>
      </c>
      <c r="J11" s="130">
        <f t="shared" si="5"/>
        <v>8</v>
      </c>
      <c r="K11" s="130">
        <f t="shared" si="5"/>
        <v>270</v>
      </c>
      <c r="L11" s="130">
        <f t="shared" si="5"/>
        <v>122</v>
      </c>
      <c r="M11" s="108">
        <f>+K11/I11</f>
        <v>0.65533980582524276</v>
      </c>
      <c r="N11" s="108">
        <f>+L11/I11</f>
        <v>0.29611650485436891</v>
      </c>
      <c r="O11" s="109">
        <f>+SUM(O8:O10)</f>
        <v>16819075.57</v>
      </c>
      <c r="P11" s="109">
        <f>+O11/Q11</f>
        <v>75421.863542600899</v>
      </c>
      <c r="Q11" s="127">
        <f>+SUM(Q8:Q10)</f>
        <v>223</v>
      </c>
    </row>
    <row r="12" spans="2:19" ht="15.75" x14ac:dyDescent="0.25">
      <c r="B12" s="12">
        <v>44197</v>
      </c>
      <c r="C12" s="128">
        <v>285</v>
      </c>
      <c r="D12" s="128">
        <v>281</v>
      </c>
      <c r="E12" s="128">
        <v>4</v>
      </c>
      <c r="F12" s="128">
        <v>10</v>
      </c>
      <c r="G12" s="128">
        <v>98</v>
      </c>
      <c r="H12" s="128">
        <v>954</v>
      </c>
      <c r="I12" s="128">
        <v>93</v>
      </c>
      <c r="J12" s="128">
        <v>5</v>
      </c>
      <c r="K12" s="129">
        <v>81</v>
      </c>
      <c r="L12" s="128">
        <v>11</v>
      </c>
      <c r="M12" s="10">
        <f t="shared" ref="M12:M14" si="6">+K12/(K12+L12)</f>
        <v>0.88043478260869568</v>
      </c>
      <c r="N12" s="10">
        <v>0.11956521739130435</v>
      </c>
      <c r="O12" s="11">
        <v>1013796.25</v>
      </c>
      <c r="P12" s="11">
        <v>20275.924999999999</v>
      </c>
      <c r="Q12" s="136">
        <v>50</v>
      </c>
    </row>
    <row r="13" spans="2:19" ht="15.75" x14ac:dyDescent="0.25">
      <c r="B13" s="12">
        <v>44228</v>
      </c>
      <c r="C13" s="128">
        <v>312</v>
      </c>
      <c r="D13" s="128">
        <v>311</v>
      </c>
      <c r="E13" s="128">
        <v>1</v>
      </c>
      <c r="F13" s="128">
        <v>14</v>
      </c>
      <c r="G13" s="128">
        <v>269</v>
      </c>
      <c r="H13" s="128">
        <v>985</v>
      </c>
      <c r="I13" s="128">
        <v>264</v>
      </c>
      <c r="J13" s="128">
        <v>5</v>
      </c>
      <c r="K13" s="129">
        <v>198</v>
      </c>
      <c r="L13" s="128">
        <v>61</v>
      </c>
      <c r="M13" s="10">
        <f t="shared" si="6"/>
        <v>0.76447876447876451</v>
      </c>
      <c r="N13" s="10">
        <v>0.23552123552123552</v>
      </c>
      <c r="O13" s="11">
        <v>5738441.3499999996</v>
      </c>
      <c r="P13" s="11">
        <v>40128.960489510486</v>
      </c>
      <c r="Q13" s="136">
        <v>143</v>
      </c>
    </row>
    <row r="14" spans="2:19" ht="15.75" x14ac:dyDescent="0.25">
      <c r="B14" s="12">
        <v>44256</v>
      </c>
      <c r="C14" s="128">
        <v>377</v>
      </c>
      <c r="D14" s="128">
        <v>373</v>
      </c>
      <c r="E14" s="128">
        <v>4</v>
      </c>
      <c r="F14" s="128">
        <v>10</v>
      </c>
      <c r="G14" s="128">
        <v>512</v>
      </c>
      <c r="H14" s="128">
        <v>840</v>
      </c>
      <c r="I14" s="128">
        <v>509</v>
      </c>
      <c r="J14" s="128">
        <v>3</v>
      </c>
      <c r="K14" s="129">
        <v>346</v>
      </c>
      <c r="L14" s="128">
        <v>135</v>
      </c>
      <c r="M14" s="10">
        <f t="shared" si="6"/>
        <v>0.71933471933471937</v>
      </c>
      <c r="N14" s="10">
        <v>0.28066528066528068</v>
      </c>
      <c r="O14" s="11">
        <v>16304930.380000001</v>
      </c>
      <c r="P14" s="11">
        <v>57818.902056737592</v>
      </c>
      <c r="Q14" s="136">
        <v>282</v>
      </c>
    </row>
    <row r="15" spans="2:19" s="47" customFormat="1" ht="15.75" x14ac:dyDescent="0.25">
      <c r="B15" s="98" t="s">
        <v>126</v>
      </c>
      <c r="C15" s="130">
        <f t="shared" ref="C15:E15" si="7">+SUM(C12:C14)</f>
        <v>974</v>
      </c>
      <c r="D15" s="130">
        <f t="shared" si="7"/>
        <v>965</v>
      </c>
      <c r="E15" s="130">
        <f t="shared" si="7"/>
        <v>9</v>
      </c>
      <c r="F15" s="130">
        <f>+SUM(F12:F14)</f>
        <v>34</v>
      </c>
      <c r="G15" s="130">
        <f t="shared" ref="G15:L15" si="8">+SUM(G12:G14)</f>
        <v>879</v>
      </c>
      <c r="H15" s="135">
        <f>+H14</f>
        <v>840</v>
      </c>
      <c r="I15" s="130">
        <f t="shared" si="8"/>
        <v>866</v>
      </c>
      <c r="J15" s="130">
        <f t="shared" si="8"/>
        <v>13</v>
      </c>
      <c r="K15" s="130">
        <f t="shared" si="8"/>
        <v>625</v>
      </c>
      <c r="L15" s="130">
        <f t="shared" si="8"/>
        <v>207</v>
      </c>
      <c r="M15" s="108">
        <f>+K15/I15</f>
        <v>0.72170900692840645</v>
      </c>
      <c r="N15" s="108">
        <f>+L15/I15</f>
        <v>0.23903002309468821</v>
      </c>
      <c r="O15" s="109">
        <f>+SUM(O12:O14)</f>
        <v>23057167.98</v>
      </c>
      <c r="P15" s="109">
        <f>+O15/Q15</f>
        <v>48541.40627368421</v>
      </c>
      <c r="Q15" s="127">
        <f>+SUM(Q12:Q14)</f>
        <v>475</v>
      </c>
    </row>
    <row r="16" spans="2:19" ht="15.75" x14ac:dyDescent="0.25">
      <c r="B16" s="12">
        <v>44287</v>
      </c>
      <c r="C16" s="128">
        <v>356</v>
      </c>
      <c r="D16" s="128">
        <v>351</v>
      </c>
      <c r="E16" s="128">
        <v>5</v>
      </c>
      <c r="F16" s="128">
        <v>8</v>
      </c>
      <c r="G16" s="128">
        <v>420</v>
      </c>
      <c r="H16" s="128">
        <v>768</v>
      </c>
      <c r="I16" s="128">
        <v>420</v>
      </c>
      <c r="J16" s="128">
        <v>0</v>
      </c>
      <c r="K16" s="129">
        <v>288</v>
      </c>
      <c r="L16" s="128">
        <v>111</v>
      </c>
      <c r="M16" s="10">
        <f t="shared" ref="M16:M18" si="9">+K16/(K16+L16)</f>
        <v>0.72180451127819545</v>
      </c>
      <c r="N16" s="10">
        <v>0.2781954887218045</v>
      </c>
      <c r="O16" s="11">
        <v>5728244.9500000002</v>
      </c>
      <c r="P16" s="11">
        <v>23768.651244813278</v>
      </c>
      <c r="Q16" s="136">
        <v>241</v>
      </c>
    </row>
    <row r="17" spans="2:17" ht="15.75" x14ac:dyDescent="0.25">
      <c r="B17" s="12">
        <v>44317</v>
      </c>
      <c r="C17" s="128">
        <v>370</v>
      </c>
      <c r="D17" s="128">
        <v>285</v>
      </c>
      <c r="E17" s="128">
        <v>85</v>
      </c>
      <c r="F17" s="128">
        <v>21</v>
      </c>
      <c r="G17" s="128">
        <v>493</v>
      </c>
      <c r="H17" s="128">
        <v>624</v>
      </c>
      <c r="I17" s="128">
        <v>491</v>
      </c>
      <c r="J17" s="128">
        <v>2</v>
      </c>
      <c r="K17" s="129">
        <v>355</v>
      </c>
      <c r="L17" s="128">
        <v>124</v>
      </c>
      <c r="M17" s="10">
        <f t="shared" si="9"/>
        <v>0.74112734864300622</v>
      </c>
      <c r="N17" s="10">
        <v>0.25887265135699372</v>
      </c>
      <c r="O17" s="11">
        <v>8601721.5199999996</v>
      </c>
      <c r="P17" s="11">
        <v>29559.180481099655</v>
      </c>
      <c r="Q17" s="136">
        <v>291</v>
      </c>
    </row>
    <row r="18" spans="2:17" ht="15.75" x14ac:dyDescent="0.25">
      <c r="B18" s="12">
        <v>44348</v>
      </c>
      <c r="C18" s="128">
        <v>374</v>
      </c>
      <c r="D18" s="128">
        <v>319</v>
      </c>
      <c r="E18" s="128">
        <v>55</v>
      </c>
      <c r="F18" s="128">
        <v>9</v>
      </c>
      <c r="G18" s="128">
        <v>386</v>
      </c>
      <c r="H18" s="128">
        <v>627</v>
      </c>
      <c r="I18" s="128">
        <v>384</v>
      </c>
      <c r="J18" s="128">
        <v>2</v>
      </c>
      <c r="K18" s="129">
        <v>258</v>
      </c>
      <c r="L18" s="128">
        <v>94</v>
      </c>
      <c r="M18" s="10">
        <f t="shared" si="9"/>
        <v>0.73295454545454541</v>
      </c>
      <c r="N18" s="10">
        <v>0.25</v>
      </c>
      <c r="O18" s="11">
        <v>4698075.22</v>
      </c>
      <c r="P18" s="11">
        <v>25123.39689839572</v>
      </c>
      <c r="Q18" s="136">
        <v>187</v>
      </c>
    </row>
    <row r="19" spans="2:17" s="47" customFormat="1" ht="15.75" x14ac:dyDescent="0.25">
      <c r="B19" s="98" t="s">
        <v>125</v>
      </c>
      <c r="C19" s="130">
        <f t="shared" ref="C19:E19" si="10">+SUM(C16:C18)</f>
        <v>1100</v>
      </c>
      <c r="D19" s="130">
        <f t="shared" si="10"/>
        <v>955</v>
      </c>
      <c r="E19" s="130">
        <f t="shared" si="10"/>
        <v>145</v>
      </c>
      <c r="F19" s="130">
        <f>+SUM(F16:F18)</f>
        <v>38</v>
      </c>
      <c r="G19" s="130">
        <f t="shared" ref="G19:L19" si="11">+SUM(G16:G18)</f>
        <v>1299</v>
      </c>
      <c r="H19" s="135">
        <f>+H18</f>
        <v>627</v>
      </c>
      <c r="I19" s="130">
        <f t="shared" si="11"/>
        <v>1295</v>
      </c>
      <c r="J19" s="130">
        <f t="shared" si="11"/>
        <v>4</v>
      </c>
      <c r="K19" s="130">
        <f t="shared" si="11"/>
        <v>901</v>
      </c>
      <c r="L19" s="130">
        <f t="shared" si="11"/>
        <v>329</v>
      </c>
      <c r="M19" s="108">
        <f>+K19/I19</f>
        <v>0.69575289575289578</v>
      </c>
      <c r="N19" s="108">
        <f>+L19/I19</f>
        <v>0.25405405405405407</v>
      </c>
      <c r="O19" s="109">
        <f>+SUM(O16:O18)</f>
        <v>19028041.689999998</v>
      </c>
      <c r="P19" s="109">
        <f>+O19/Q19</f>
        <v>26464.592058414462</v>
      </c>
      <c r="Q19" s="127">
        <f>+SUM(Q16:Q18)</f>
        <v>719</v>
      </c>
    </row>
    <row r="20" spans="2:17" ht="15.75" x14ac:dyDescent="0.25">
      <c r="B20" s="96">
        <v>44378</v>
      </c>
      <c r="C20" s="128">
        <v>415</v>
      </c>
      <c r="D20" s="128">
        <v>365</v>
      </c>
      <c r="E20" s="128">
        <v>50</v>
      </c>
      <c r="F20" s="128">
        <v>3</v>
      </c>
      <c r="G20" s="128">
        <v>566</v>
      </c>
      <c r="H20" s="128">
        <v>473</v>
      </c>
      <c r="I20" s="128">
        <v>562</v>
      </c>
      <c r="J20" s="128">
        <v>4</v>
      </c>
      <c r="K20" s="131">
        <v>403</v>
      </c>
      <c r="L20" s="128">
        <v>136</v>
      </c>
      <c r="M20" s="10">
        <f t="shared" ref="M20:M22" si="12">+K20/(K20+L20)</f>
        <v>0.74768089053803344</v>
      </c>
      <c r="N20" s="20">
        <v>0.25231910946196662</v>
      </c>
      <c r="O20" s="21">
        <v>9580657.2599999998</v>
      </c>
      <c r="P20" s="21">
        <v>31935.5242</v>
      </c>
      <c r="Q20" s="136">
        <v>300</v>
      </c>
    </row>
    <row r="21" spans="2:17" ht="15.75" x14ac:dyDescent="0.25">
      <c r="B21" s="96">
        <v>44409</v>
      </c>
      <c r="C21" s="128">
        <v>372</v>
      </c>
      <c r="D21" s="128">
        <v>325</v>
      </c>
      <c r="E21" s="128">
        <v>47</v>
      </c>
      <c r="F21" s="128">
        <v>3</v>
      </c>
      <c r="G21" s="128">
        <v>242</v>
      </c>
      <c r="H21" s="128">
        <v>600</v>
      </c>
      <c r="I21" s="128">
        <v>238</v>
      </c>
      <c r="J21" s="128">
        <v>4</v>
      </c>
      <c r="K21" s="131">
        <v>180</v>
      </c>
      <c r="L21" s="128">
        <v>52</v>
      </c>
      <c r="M21" s="10">
        <f t="shared" si="12"/>
        <v>0.77586206896551724</v>
      </c>
      <c r="N21" s="20">
        <v>0.22413793103448276</v>
      </c>
      <c r="O21" s="21">
        <v>6248912.2599999998</v>
      </c>
      <c r="P21" s="21">
        <v>40057.129871794874</v>
      </c>
      <c r="Q21" s="136">
        <v>156</v>
      </c>
    </row>
    <row r="22" spans="2:17" ht="15.75" x14ac:dyDescent="0.25">
      <c r="B22" s="96">
        <v>44440</v>
      </c>
      <c r="C22" s="128">
        <v>343</v>
      </c>
      <c r="D22" s="128">
        <v>310</v>
      </c>
      <c r="E22" s="128">
        <v>33</v>
      </c>
      <c r="F22" s="128">
        <v>3</v>
      </c>
      <c r="G22" s="128">
        <v>448</v>
      </c>
      <c r="H22" s="128">
        <v>521</v>
      </c>
      <c r="I22" s="128">
        <v>447</v>
      </c>
      <c r="J22" s="128">
        <v>1</v>
      </c>
      <c r="K22" s="131">
        <v>285</v>
      </c>
      <c r="L22" s="128">
        <v>122</v>
      </c>
      <c r="M22" s="10">
        <f t="shared" si="12"/>
        <v>0.70024570024570021</v>
      </c>
      <c r="N22" s="20">
        <v>0.29104477611940299</v>
      </c>
      <c r="O22" s="21">
        <v>6901353.3600000003</v>
      </c>
      <c r="P22" s="21">
        <v>29119.634430379749</v>
      </c>
      <c r="Q22" s="136">
        <v>237</v>
      </c>
    </row>
    <row r="23" spans="2:17" s="47" customFormat="1" ht="15.75" x14ac:dyDescent="0.25">
      <c r="B23" s="98" t="s">
        <v>131</v>
      </c>
      <c r="C23" s="130">
        <f t="shared" ref="C23:E23" si="13">+SUM(C20:C22)</f>
        <v>1130</v>
      </c>
      <c r="D23" s="130">
        <f t="shared" si="13"/>
        <v>1000</v>
      </c>
      <c r="E23" s="130">
        <f t="shared" si="13"/>
        <v>130</v>
      </c>
      <c r="F23" s="130">
        <f>+SUM(F20:F22)</f>
        <v>9</v>
      </c>
      <c r="G23" s="130">
        <f t="shared" ref="G23:L23" si="14">+SUM(G20:G22)</f>
        <v>1256</v>
      </c>
      <c r="H23" s="135">
        <f>+H22</f>
        <v>521</v>
      </c>
      <c r="I23" s="130">
        <f t="shared" si="14"/>
        <v>1247</v>
      </c>
      <c r="J23" s="130">
        <f t="shared" si="14"/>
        <v>9</v>
      </c>
      <c r="K23" s="130">
        <f t="shared" si="14"/>
        <v>868</v>
      </c>
      <c r="L23" s="130">
        <f t="shared" si="14"/>
        <v>310</v>
      </c>
      <c r="M23" s="108">
        <f>+K23/I23</f>
        <v>0.6960705693664796</v>
      </c>
      <c r="N23" s="108">
        <f>+L23/I23</f>
        <v>0.24859663191659984</v>
      </c>
      <c r="O23" s="109">
        <f>+SUM(O20:O22)</f>
        <v>22730922.879999999</v>
      </c>
      <c r="P23" s="109">
        <f>+O23/Q23</f>
        <v>32800.754516594512</v>
      </c>
      <c r="Q23" s="127">
        <f>+SUM(Q20:Q22)</f>
        <v>693</v>
      </c>
    </row>
    <row r="24" spans="2:17" ht="15.75" x14ac:dyDescent="0.25">
      <c r="B24" s="97">
        <v>44470</v>
      </c>
      <c r="C24" s="128">
        <v>308</v>
      </c>
      <c r="D24" s="128">
        <v>263</v>
      </c>
      <c r="E24" s="128">
        <v>45</v>
      </c>
      <c r="F24" s="128">
        <v>0</v>
      </c>
      <c r="G24" s="128">
        <v>352</v>
      </c>
      <c r="H24" s="128">
        <v>477</v>
      </c>
      <c r="I24" s="128">
        <v>350</v>
      </c>
      <c r="J24" s="128">
        <v>2</v>
      </c>
      <c r="K24" s="132">
        <v>238</v>
      </c>
      <c r="L24" s="128">
        <v>87</v>
      </c>
      <c r="M24" s="10">
        <f t="shared" ref="M24:M26" si="15">+K24/(K24+L24)</f>
        <v>0.73230769230769233</v>
      </c>
      <c r="N24" s="82">
        <v>0.26769230769230767</v>
      </c>
      <c r="O24" s="83">
        <v>6028873.1699999999</v>
      </c>
      <c r="P24" s="83">
        <v>28708.919857142857</v>
      </c>
      <c r="Q24" s="137">
        <v>210</v>
      </c>
    </row>
    <row r="25" spans="2:17" ht="15.75" x14ac:dyDescent="0.25">
      <c r="B25" s="97">
        <v>44501</v>
      </c>
      <c r="C25" s="128">
        <v>371</v>
      </c>
      <c r="D25" s="128">
        <v>346</v>
      </c>
      <c r="E25" s="128">
        <v>25</v>
      </c>
      <c r="F25" s="128">
        <v>1</v>
      </c>
      <c r="G25" s="128">
        <v>344</v>
      </c>
      <c r="H25" s="128">
        <v>503</v>
      </c>
      <c r="I25" s="128">
        <v>337</v>
      </c>
      <c r="J25" s="128">
        <v>7</v>
      </c>
      <c r="K25" s="132">
        <v>231</v>
      </c>
      <c r="L25" s="128">
        <v>95</v>
      </c>
      <c r="M25" s="10">
        <f t="shared" si="15"/>
        <v>0.70858895705521474</v>
      </c>
      <c r="N25" s="82">
        <v>0.29357798165137616</v>
      </c>
      <c r="O25" s="83">
        <v>5072905.8499999996</v>
      </c>
      <c r="P25" s="83">
        <v>23705.167523364486</v>
      </c>
      <c r="Q25" s="137">
        <v>214</v>
      </c>
    </row>
    <row r="26" spans="2:17" ht="15.75" x14ac:dyDescent="0.25">
      <c r="B26" s="12">
        <v>44531</v>
      </c>
      <c r="C26" s="128">
        <v>341</v>
      </c>
      <c r="D26" s="128">
        <v>316</v>
      </c>
      <c r="E26" s="128">
        <v>25</v>
      </c>
      <c r="F26" s="128">
        <v>3</v>
      </c>
      <c r="G26" s="128">
        <v>289</v>
      </c>
      <c r="H26" s="128">
        <v>552</v>
      </c>
      <c r="I26" s="128">
        <v>283</v>
      </c>
      <c r="J26" s="128">
        <v>6</v>
      </c>
      <c r="K26" s="132">
        <v>184</v>
      </c>
      <c r="L26" s="128">
        <v>92</v>
      </c>
      <c r="M26" s="10">
        <f t="shared" si="15"/>
        <v>0.66666666666666663</v>
      </c>
      <c r="N26" s="82">
        <v>0.33333333333333331</v>
      </c>
      <c r="O26" s="83">
        <v>28798501.190000001</v>
      </c>
      <c r="P26" s="83">
        <v>207183.46179856115</v>
      </c>
      <c r="Q26" s="137">
        <v>139</v>
      </c>
    </row>
    <row r="27" spans="2:17" s="47" customFormat="1" ht="15.75" x14ac:dyDescent="0.25">
      <c r="B27" s="98" t="s">
        <v>130</v>
      </c>
      <c r="C27" s="130">
        <f t="shared" ref="C27:E27" si="16">+SUM(C24:C26)</f>
        <v>1020</v>
      </c>
      <c r="D27" s="130">
        <f t="shared" si="16"/>
        <v>925</v>
      </c>
      <c r="E27" s="130">
        <f t="shared" si="16"/>
        <v>95</v>
      </c>
      <c r="F27" s="130">
        <f>+SUM(F24:F26)</f>
        <v>4</v>
      </c>
      <c r="G27" s="130">
        <f t="shared" ref="G27:L27" si="17">+SUM(G24:G26)</f>
        <v>985</v>
      </c>
      <c r="H27" s="135">
        <f>+H26</f>
        <v>552</v>
      </c>
      <c r="I27" s="130">
        <f t="shared" si="17"/>
        <v>970</v>
      </c>
      <c r="J27" s="130">
        <f t="shared" si="17"/>
        <v>15</v>
      </c>
      <c r="K27" s="130">
        <f t="shared" si="17"/>
        <v>653</v>
      </c>
      <c r="L27" s="130">
        <f t="shared" si="17"/>
        <v>274</v>
      </c>
      <c r="M27" s="108">
        <f>+K27/I27</f>
        <v>0.67319587628865984</v>
      </c>
      <c r="N27" s="108">
        <f>+L27/I27</f>
        <v>0.28247422680412371</v>
      </c>
      <c r="O27" s="109">
        <f>+SUM(O24:O26)</f>
        <v>39900280.210000001</v>
      </c>
      <c r="P27" s="109">
        <f>+O27/Q27</f>
        <v>70870.835186500888</v>
      </c>
      <c r="Q27" s="127">
        <f>+SUM(Q24:Q26)</f>
        <v>563</v>
      </c>
    </row>
    <row r="28" spans="2:17" ht="15.75" x14ac:dyDescent="0.25">
      <c r="B28" s="12">
        <v>44562</v>
      </c>
      <c r="C28" s="128">
        <v>381</v>
      </c>
      <c r="D28" s="128">
        <v>357</v>
      </c>
      <c r="E28" s="128">
        <v>24</v>
      </c>
      <c r="F28" s="128">
        <v>4</v>
      </c>
      <c r="G28" s="128">
        <v>378</v>
      </c>
      <c r="H28" s="128">
        <v>551</v>
      </c>
      <c r="I28" s="128">
        <v>376</v>
      </c>
      <c r="J28" s="128">
        <v>2</v>
      </c>
      <c r="K28" s="129">
        <v>257</v>
      </c>
      <c r="L28" s="128">
        <v>103</v>
      </c>
      <c r="M28" s="10">
        <f t="shared" ref="M28:M30" si="18">+K28/(K28+L28)</f>
        <v>0.71388888888888891</v>
      </c>
      <c r="N28" s="10">
        <v>0.28611111111111109</v>
      </c>
      <c r="O28" s="11">
        <v>8282912.3099999996</v>
      </c>
      <c r="P28" s="11">
        <v>35397.061153846153</v>
      </c>
      <c r="Q28" s="138">
        <v>234</v>
      </c>
    </row>
    <row r="29" spans="2:17" ht="15.75" x14ac:dyDescent="0.25">
      <c r="B29" s="12">
        <v>44593</v>
      </c>
      <c r="C29" s="128">
        <v>430</v>
      </c>
      <c r="D29" s="128">
        <v>400</v>
      </c>
      <c r="E29" s="128">
        <v>30</v>
      </c>
      <c r="F29" s="128">
        <v>2</v>
      </c>
      <c r="G29" s="128">
        <v>379</v>
      </c>
      <c r="H29" s="128">
        <v>601</v>
      </c>
      <c r="I29" s="128">
        <v>377</v>
      </c>
      <c r="J29" s="128">
        <v>2</v>
      </c>
      <c r="K29" s="129">
        <v>229</v>
      </c>
      <c r="L29" s="128">
        <v>126</v>
      </c>
      <c r="M29" s="10">
        <f t="shared" si="18"/>
        <v>0.6450704225352113</v>
      </c>
      <c r="N29" s="10">
        <v>0.35492957746478876</v>
      </c>
      <c r="O29" s="11">
        <v>8233292.79</v>
      </c>
      <c r="P29" s="11">
        <v>41373.330603015078</v>
      </c>
      <c r="Q29" s="138">
        <v>199</v>
      </c>
    </row>
    <row r="30" spans="2:17" ht="15.75" x14ac:dyDescent="0.25">
      <c r="B30" s="12">
        <v>44621</v>
      </c>
      <c r="C30" s="128">
        <v>464</v>
      </c>
      <c r="D30" s="128">
        <v>399</v>
      </c>
      <c r="E30" s="128">
        <v>65</v>
      </c>
      <c r="F30" s="128">
        <v>5</v>
      </c>
      <c r="G30" s="128">
        <v>542</v>
      </c>
      <c r="H30" s="128">
        <v>518</v>
      </c>
      <c r="I30" s="128">
        <v>537</v>
      </c>
      <c r="J30" s="128">
        <v>5</v>
      </c>
      <c r="K30" s="129">
        <v>363</v>
      </c>
      <c r="L30" s="128">
        <v>147</v>
      </c>
      <c r="M30" s="10">
        <f t="shared" si="18"/>
        <v>0.71176470588235297</v>
      </c>
      <c r="N30" s="10">
        <v>0.28823529411764698</v>
      </c>
      <c r="O30" s="11">
        <v>12907516.32</v>
      </c>
      <c r="P30" s="11">
        <v>40846.570632911396</v>
      </c>
      <c r="Q30" s="138">
        <v>316</v>
      </c>
    </row>
    <row r="31" spans="2:17" s="47" customFormat="1" ht="15.75" x14ac:dyDescent="0.25">
      <c r="B31" s="98" t="s">
        <v>129</v>
      </c>
      <c r="C31" s="130">
        <f t="shared" ref="C31:E31" si="19">+SUM(C28:C30)</f>
        <v>1275</v>
      </c>
      <c r="D31" s="130">
        <f t="shared" si="19"/>
        <v>1156</v>
      </c>
      <c r="E31" s="130">
        <f t="shared" si="19"/>
        <v>119</v>
      </c>
      <c r="F31" s="130">
        <f>+SUM(F28:F30)</f>
        <v>11</v>
      </c>
      <c r="G31" s="130">
        <f t="shared" ref="G31:L31" si="20">+SUM(G28:G30)</f>
        <v>1299</v>
      </c>
      <c r="H31" s="135">
        <f>+H30</f>
        <v>518</v>
      </c>
      <c r="I31" s="130">
        <f t="shared" si="20"/>
        <v>1290</v>
      </c>
      <c r="J31" s="130">
        <f t="shared" si="20"/>
        <v>9</v>
      </c>
      <c r="K31" s="130">
        <f t="shared" si="20"/>
        <v>849</v>
      </c>
      <c r="L31" s="130">
        <f t="shared" si="20"/>
        <v>376</v>
      </c>
      <c r="M31" s="108">
        <f>+K31/I31</f>
        <v>0.6581395348837209</v>
      </c>
      <c r="N31" s="108">
        <f>+L31/I31</f>
        <v>0.29147286821705426</v>
      </c>
      <c r="O31" s="109">
        <f>+SUM(O28:O30)</f>
        <v>29423721.420000002</v>
      </c>
      <c r="P31" s="109">
        <f>+O31/Q31</f>
        <v>39284.00723631509</v>
      </c>
      <c r="Q31" s="127">
        <f>+SUM(Q28:Q30)</f>
        <v>749</v>
      </c>
    </row>
    <row r="32" spans="2:17" ht="15.75" x14ac:dyDescent="0.25">
      <c r="B32" s="65">
        <v>44652</v>
      </c>
      <c r="C32" s="128">
        <v>422</v>
      </c>
      <c r="D32" s="134">
        <v>346</v>
      </c>
      <c r="E32" s="134">
        <v>76</v>
      </c>
      <c r="F32" s="128">
        <v>4</v>
      </c>
      <c r="G32" s="128">
        <v>389</v>
      </c>
      <c r="H32" s="128">
        <v>547</v>
      </c>
      <c r="I32" s="128">
        <v>384</v>
      </c>
      <c r="J32" s="128">
        <v>5</v>
      </c>
      <c r="K32" s="133">
        <v>262</v>
      </c>
      <c r="L32" s="128">
        <v>102</v>
      </c>
      <c r="M32" s="10">
        <f t="shared" ref="M32:M34" si="21">+K32/(K32+L32)</f>
        <v>0.71978021978021978</v>
      </c>
      <c r="N32" s="101">
        <v>0.28021978021978022</v>
      </c>
      <c r="O32" s="102">
        <v>12068777.609999996</v>
      </c>
      <c r="P32" s="102">
        <v>58303.273478260846</v>
      </c>
      <c r="Q32" s="124">
        <v>207</v>
      </c>
    </row>
    <row r="33" spans="2:17" ht="15.75" x14ac:dyDescent="0.25">
      <c r="B33" s="65">
        <v>44682</v>
      </c>
      <c r="C33" s="128">
        <v>414</v>
      </c>
      <c r="D33" s="134">
        <v>332</v>
      </c>
      <c r="E33" s="134">
        <v>82</v>
      </c>
      <c r="F33" s="128">
        <v>1</v>
      </c>
      <c r="G33" s="128">
        <v>372</v>
      </c>
      <c r="H33" s="128">
        <v>590</v>
      </c>
      <c r="I33" s="128">
        <v>368</v>
      </c>
      <c r="J33" s="128">
        <v>4</v>
      </c>
      <c r="K33" s="133">
        <v>264</v>
      </c>
      <c r="L33" s="128">
        <v>84</v>
      </c>
      <c r="M33" s="10">
        <f t="shared" si="21"/>
        <v>0.75862068965517238</v>
      </c>
      <c r="N33" s="101">
        <v>0.2413793103448276</v>
      </c>
      <c r="O33" s="102">
        <v>7967301.4499999983</v>
      </c>
      <c r="P33" s="102">
        <v>41068.564175257721</v>
      </c>
      <c r="Q33" s="124">
        <v>194</v>
      </c>
    </row>
    <row r="34" spans="2:17" ht="15.75" x14ac:dyDescent="0.25">
      <c r="B34" s="65">
        <v>44713</v>
      </c>
      <c r="C34" s="128">
        <v>373</v>
      </c>
      <c r="D34" s="134">
        <v>319</v>
      </c>
      <c r="E34" s="134">
        <v>54</v>
      </c>
      <c r="F34" s="128">
        <v>1</v>
      </c>
      <c r="G34" s="128">
        <v>497</v>
      </c>
      <c r="H34" s="128">
        <v>466</v>
      </c>
      <c r="I34" s="128">
        <v>485</v>
      </c>
      <c r="J34" s="128">
        <v>12</v>
      </c>
      <c r="K34" s="133">
        <v>319</v>
      </c>
      <c r="L34" s="128">
        <v>132</v>
      </c>
      <c r="M34" s="10">
        <f t="shared" si="21"/>
        <v>0.70731707317073167</v>
      </c>
      <c r="N34" s="101">
        <v>0.28953229398663699</v>
      </c>
      <c r="O34" s="102">
        <v>8029370.9200000009</v>
      </c>
      <c r="P34" s="102">
        <v>34022.758135593227</v>
      </c>
      <c r="Q34" s="124">
        <v>236</v>
      </c>
    </row>
    <row r="35" spans="2:17" s="47" customFormat="1" ht="15.75" x14ac:dyDescent="0.25">
      <c r="B35" s="98" t="s">
        <v>128</v>
      </c>
      <c r="C35" s="130">
        <f t="shared" ref="C35:E35" si="22">+SUM(C32:C34)</f>
        <v>1209</v>
      </c>
      <c r="D35" s="130">
        <f t="shared" si="22"/>
        <v>997</v>
      </c>
      <c r="E35" s="130">
        <f t="shared" si="22"/>
        <v>212</v>
      </c>
      <c r="F35" s="130">
        <f>+SUM(F32:F34)</f>
        <v>6</v>
      </c>
      <c r="G35" s="130">
        <f t="shared" ref="G35:L35" si="23">+SUM(G32:G34)</f>
        <v>1258</v>
      </c>
      <c r="H35" s="135">
        <f>+H34</f>
        <v>466</v>
      </c>
      <c r="I35" s="130">
        <f t="shared" si="23"/>
        <v>1237</v>
      </c>
      <c r="J35" s="130">
        <f t="shared" si="23"/>
        <v>21</v>
      </c>
      <c r="K35" s="130">
        <f t="shared" si="23"/>
        <v>845</v>
      </c>
      <c r="L35" s="130">
        <f t="shared" si="23"/>
        <v>318</v>
      </c>
      <c r="M35" s="108">
        <f>+K35/I35</f>
        <v>0.68310428455941796</v>
      </c>
      <c r="N35" s="108">
        <f>+L35/I35</f>
        <v>0.25707356507679868</v>
      </c>
      <c r="O35" s="109">
        <f>+SUM(O32:O34)</f>
        <v>28065449.979999997</v>
      </c>
      <c r="P35" s="109">
        <f>+O35/Q35</f>
        <v>44058.791177394029</v>
      </c>
      <c r="Q35" s="127">
        <f>+SUM(Q32:Q34)</f>
        <v>637</v>
      </c>
    </row>
    <row r="36" spans="2:17" ht="15.75" x14ac:dyDescent="0.25">
      <c r="B36" s="12">
        <v>44743</v>
      </c>
      <c r="C36" s="128">
        <v>436</v>
      </c>
      <c r="D36" s="134">
        <v>366</v>
      </c>
      <c r="E36" s="134">
        <v>70</v>
      </c>
      <c r="F36" s="128">
        <v>0</v>
      </c>
      <c r="G36" s="128">
        <v>410</v>
      </c>
      <c r="H36" s="128">
        <v>492</v>
      </c>
      <c r="I36" s="128">
        <v>389</v>
      </c>
      <c r="J36" s="128">
        <v>21</v>
      </c>
      <c r="K36" s="133">
        <v>242</v>
      </c>
      <c r="L36" s="128">
        <v>120</v>
      </c>
      <c r="M36" s="10">
        <f t="shared" ref="M36:M38" si="24">+K36/(K36+L36)</f>
        <v>0.66850828729281764</v>
      </c>
      <c r="N36" s="101">
        <v>0.32963988919667592</v>
      </c>
      <c r="O36" s="102">
        <v>7541813.5400000028</v>
      </c>
      <c r="P36" s="102">
        <v>37898.560502512577</v>
      </c>
      <c r="Q36" s="124">
        <v>199</v>
      </c>
    </row>
    <row r="37" spans="2:17" ht="15.75" x14ac:dyDescent="0.25">
      <c r="B37" s="65">
        <v>44774</v>
      </c>
      <c r="C37" s="128">
        <v>502</v>
      </c>
      <c r="D37" s="134">
        <v>425</v>
      </c>
      <c r="E37" s="134">
        <v>77</v>
      </c>
      <c r="F37" s="128">
        <v>2</v>
      </c>
      <c r="G37" s="128">
        <v>369</v>
      </c>
      <c r="H37" s="128">
        <v>624</v>
      </c>
      <c r="I37" s="128">
        <v>357</v>
      </c>
      <c r="J37" s="128">
        <v>11</v>
      </c>
      <c r="K37" s="133">
        <v>207</v>
      </c>
      <c r="L37" s="128">
        <v>122</v>
      </c>
      <c r="M37" s="10">
        <f t="shared" si="24"/>
        <v>0.62917933130699089</v>
      </c>
      <c r="N37" s="101">
        <v>0.37082066869300911</v>
      </c>
      <c r="O37" s="102">
        <v>9064333.6500000004</v>
      </c>
      <c r="P37" s="102">
        <v>50638.735474860339</v>
      </c>
      <c r="Q37" s="124">
        <v>179</v>
      </c>
    </row>
    <row r="38" spans="2:17" ht="15.75" x14ac:dyDescent="0.25">
      <c r="B38" s="65">
        <v>44805</v>
      </c>
      <c r="C38" s="128">
        <v>419</v>
      </c>
      <c r="D38" s="134">
        <v>374</v>
      </c>
      <c r="E38" s="134">
        <v>45</v>
      </c>
      <c r="F38" s="128">
        <v>2</v>
      </c>
      <c r="G38" s="128">
        <v>460</v>
      </c>
      <c r="H38" s="128">
        <v>581</v>
      </c>
      <c r="I38" s="128">
        <v>454</v>
      </c>
      <c r="J38" s="128">
        <v>6</v>
      </c>
      <c r="K38" s="133">
        <v>263</v>
      </c>
      <c r="L38" s="128">
        <v>170</v>
      </c>
      <c r="M38" s="10">
        <f t="shared" si="24"/>
        <v>0.60739030023094687</v>
      </c>
      <c r="N38" s="101">
        <v>0.39260969976905313</v>
      </c>
      <c r="O38" s="102">
        <v>12538933.939999999</v>
      </c>
      <c r="P38" s="102">
        <v>56995.154272727268</v>
      </c>
      <c r="Q38" s="124">
        <v>220</v>
      </c>
    </row>
    <row r="39" spans="2:17" ht="15.75" x14ac:dyDescent="0.25">
      <c r="B39" s="98" t="s">
        <v>127</v>
      </c>
      <c r="C39" s="130">
        <f t="shared" ref="C39:E39" si="25">+SUM(C36:C38)</f>
        <v>1357</v>
      </c>
      <c r="D39" s="130">
        <f t="shared" si="25"/>
        <v>1165</v>
      </c>
      <c r="E39" s="130">
        <f t="shared" si="25"/>
        <v>192</v>
      </c>
      <c r="F39" s="130">
        <f>+SUM(F36:F38)</f>
        <v>4</v>
      </c>
      <c r="G39" s="130">
        <f t="shared" ref="G39:L39" si="26">+SUM(G36:G38)</f>
        <v>1239</v>
      </c>
      <c r="H39" s="135">
        <f>+H38</f>
        <v>581</v>
      </c>
      <c r="I39" s="130">
        <f t="shared" si="26"/>
        <v>1200</v>
      </c>
      <c r="J39" s="130">
        <f t="shared" si="26"/>
        <v>38</v>
      </c>
      <c r="K39" s="130">
        <f t="shared" si="26"/>
        <v>712</v>
      </c>
      <c r="L39" s="130">
        <f t="shared" si="26"/>
        <v>412</v>
      </c>
      <c r="M39" s="108">
        <f>+K39/I39</f>
        <v>0.59333333333333338</v>
      </c>
      <c r="N39" s="108">
        <f>+L39/I39</f>
        <v>0.34333333333333332</v>
      </c>
      <c r="O39" s="109">
        <f>+SUM(O36:O38)</f>
        <v>29145081.130000003</v>
      </c>
      <c r="P39" s="109">
        <f>+O39/Q39</f>
        <v>48737.59386287626</v>
      </c>
      <c r="Q39" s="127">
        <f>+SUM(Q36:Q38)</f>
        <v>598</v>
      </c>
    </row>
    <row r="40" spans="2:17" ht="15.75" x14ac:dyDescent="0.25">
      <c r="B40" s="65">
        <v>44835</v>
      </c>
      <c r="C40" s="128">
        <v>457</v>
      </c>
      <c r="D40" s="134">
        <v>395</v>
      </c>
      <c r="E40" s="134">
        <v>62</v>
      </c>
      <c r="F40" s="128">
        <v>1</v>
      </c>
      <c r="G40" s="128">
        <v>468</v>
      </c>
      <c r="H40" s="128">
        <v>567</v>
      </c>
      <c r="I40" s="128">
        <v>459</v>
      </c>
      <c r="J40" s="128">
        <v>9</v>
      </c>
      <c r="K40" s="133">
        <v>273</v>
      </c>
      <c r="L40" s="128">
        <v>157</v>
      </c>
      <c r="M40" s="10">
        <f t="shared" ref="M40:M42" si="27">+K40/(K40+L40)</f>
        <v>0.6348837209302326</v>
      </c>
      <c r="N40" s="101">
        <v>0.36511627906976746</v>
      </c>
      <c r="O40" s="102">
        <v>13135925.880000001</v>
      </c>
      <c r="P40" s="102">
        <v>58642.526250000003</v>
      </c>
      <c r="Q40" s="124">
        <v>224</v>
      </c>
    </row>
    <row r="41" spans="2:17" ht="15.75" x14ac:dyDescent="0.25">
      <c r="B41" s="65">
        <v>44866</v>
      </c>
      <c r="C41" s="128">
        <v>434</v>
      </c>
      <c r="D41" s="134">
        <v>360</v>
      </c>
      <c r="E41" s="134">
        <v>74</v>
      </c>
      <c r="F41" s="128">
        <v>2</v>
      </c>
      <c r="G41" s="128">
        <v>454</v>
      </c>
      <c r="H41" s="128">
        <v>542</v>
      </c>
      <c r="I41" s="128">
        <v>440</v>
      </c>
      <c r="J41" s="128">
        <v>14</v>
      </c>
      <c r="K41" s="133">
        <v>275</v>
      </c>
      <c r="L41" s="128">
        <v>148</v>
      </c>
      <c r="M41" s="10">
        <f t="shared" si="27"/>
        <v>0.65011820330969272</v>
      </c>
      <c r="N41" s="101">
        <v>0.34988179669030733</v>
      </c>
      <c r="O41" s="102">
        <v>10110986.210000001</v>
      </c>
      <c r="P41" s="102">
        <v>42483.135336134459</v>
      </c>
      <c r="Q41" s="124">
        <v>238</v>
      </c>
    </row>
    <row r="42" spans="2:17" ht="15.75" x14ac:dyDescent="0.25">
      <c r="B42" s="65">
        <v>44896</v>
      </c>
      <c r="C42" s="128">
        <v>408</v>
      </c>
      <c r="D42" s="134">
        <v>347</v>
      </c>
      <c r="E42" s="134">
        <v>61</v>
      </c>
      <c r="F42" s="128">
        <v>0</v>
      </c>
      <c r="G42" s="128">
        <v>334</v>
      </c>
      <c r="H42" s="128">
        <v>616</v>
      </c>
      <c r="I42" s="128">
        <v>327</v>
      </c>
      <c r="J42" s="128">
        <v>7</v>
      </c>
      <c r="K42" s="133">
        <v>205</v>
      </c>
      <c r="L42" s="128">
        <v>106</v>
      </c>
      <c r="M42" s="10">
        <f t="shared" si="27"/>
        <v>0.65916398713826363</v>
      </c>
      <c r="N42" s="101">
        <v>0.34083601286173631</v>
      </c>
      <c r="O42" s="102">
        <v>9150655.7699999996</v>
      </c>
      <c r="P42" s="102">
        <v>55796.681524390238</v>
      </c>
      <c r="Q42" s="124">
        <v>164</v>
      </c>
    </row>
    <row r="43" spans="2:17" ht="15.75" x14ac:dyDescent="0.25">
      <c r="B43" s="98" t="s">
        <v>132</v>
      </c>
      <c r="C43" s="130">
        <f t="shared" ref="C43:E43" si="28">+SUM(C40:C42)</f>
        <v>1299</v>
      </c>
      <c r="D43" s="130">
        <f t="shared" si="28"/>
        <v>1102</v>
      </c>
      <c r="E43" s="130">
        <f t="shared" si="28"/>
        <v>197</v>
      </c>
      <c r="F43" s="178">
        <f>+SUM(F40:F42)</f>
        <v>3</v>
      </c>
      <c r="G43" s="130">
        <f>+SUM(G40:G42)</f>
        <v>1256</v>
      </c>
      <c r="H43" s="179">
        <f>+H42</f>
        <v>616</v>
      </c>
      <c r="I43" s="130">
        <f t="shared" ref="I43:L43" si="29">+SUM(I40:I42)</f>
        <v>1226</v>
      </c>
      <c r="J43" s="130">
        <f t="shared" si="29"/>
        <v>30</v>
      </c>
      <c r="K43" s="130">
        <f t="shared" si="29"/>
        <v>753</v>
      </c>
      <c r="L43" s="178">
        <f t="shared" si="29"/>
        <v>411</v>
      </c>
      <c r="M43" s="108">
        <f>+K43/I43</f>
        <v>0.61419249592169656</v>
      </c>
      <c r="N43" s="108">
        <f>+L43/I43</f>
        <v>0.33523654159869493</v>
      </c>
      <c r="O43" s="109">
        <f>+SUM(O40:O42)</f>
        <v>32397567.860000003</v>
      </c>
      <c r="P43" s="109">
        <f>+O43/Q43</f>
        <v>51753.303290734832</v>
      </c>
      <c r="Q43" s="127">
        <f>+SUM(Q40:Q42)</f>
        <v>626</v>
      </c>
    </row>
    <row r="44" spans="2:17" ht="15.75" x14ac:dyDescent="0.25">
      <c r="B44" s="86"/>
      <c r="C44" s="87"/>
      <c r="D44" s="87"/>
      <c r="E44" s="87"/>
      <c r="F44" s="87"/>
      <c r="G44" s="88"/>
      <c r="H44" s="87"/>
      <c r="I44" s="88"/>
      <c r="J44" s="88"/>
      <c r="K44" s="89"/>
      <c r="L44" s="89"/>
      <c r="M44" s="90"/>
      <c r="N44" s="90"/>
      <c r="O44" s="91"/>
      <c r="P44" s="91"/>
      <c r="Q44" s="89"/>
    </row>
    <row r="45" spans="2:17" ht="15.75" x14ac:dyDescent="0.25">
      <c r="B45" s="30" t="s">
        <v>2</v>
      </c>
      <c r="L45" s="31"/>
      <c r="M45" s="32"/>
      <c r="N45" s="32"/>
      <c r="O45" s="33"/>
    </row>
    <row r="46" spans="2:17" x14ac:dyDescent="0.25">
      <c r="B46" s="34" t="s">
        <v>0</v>
      </c>
      <c r="C46" s="35"/>
      <c r="D46" s="35"/>
      <c r="E46" s="35"/>
      <c r="F46" s="35" t="s">
        <v>97</v>
      </c>
      <c r="G46" s="35"/>
      <c r="H46" s="35"/>
      <c r="I46" s="36"/>
      <c r="J46" s="37"/>
      <c r="K46" s="37"/>
      <c r="L46" s="38"/>
      <c r="M46" s="5"/>
      <c r="N46"/>
      <c r="O46"/>
      <c r="P46"/>
    </row>
    <row r="47" spans="2:17" x14ac:dyDescent="0.25">
      <c r="B47" s="34" t="s">
        <v>166</v>
      </c>
      <c r="C47" s="35"/>
      <c r="D47" s="35"/>
      <c r="E47" s="35"/>
      <c r="F47" s="35" t="s">
        <v>163</v>
      </c>
      <c r="G47" s="35"/>
      <c r="H47" s="35"/>
      <c r="I47" s="36"/>
      <c r="J47" s="37"/>
      <c r="K47" s="37"/>
      <c r="L47" s="38"/>
      <c r="M47" s="5"/>
      <c r="N47"/>
      <c r="O47"/>
      <c r="P47"/>
    </row>
    <row r="48" spans="2:17" x14ac:dyDescent="0.25">
      <c r="B48" s="34" t="s">
        <v>140</v>
      </c>
      <c r="C48" s="35"/>
      <c r="D48" s="35"/>
      <c r="E48" s="35"/>
      <c r="F48" s="35" t="s">
        <v>142</v>
      </c>
      <c r="G48" s="35"/>
      <c r="H48" s="35"/>
      <c r="I48" s="36"/>
      <c r="J48" s="37"/>
      <c r="K48" s="37"/>
      <c r="L48" s="38"/>
      <c r="M48" s="5"/>
      <c r="N48"/>
      <c r="O48"/>
      <c r="P48"/>
    </row>
    <row r="49" spans="2:16" x14ac:dyDescent="0.25">
      <c r="B49" s="34" t="s">
        <v>143</v>
      </c>
      <c r="C49" s="35"/>
      <c r="D49" s="35"/>
      <c r="E49" s="35"/>
      <c r="F49" s="35" t="s">
        <v>144</v>
      </c>
      <c r="G49" s="35"/>
      <c r="H49" s="35"/>
      <c r="I49" s="36"/>
      <c r="J49" s="37"/>
      <c r="K49" s="37"/>
      <c r="L49" s="38"/>
      <c r="M49" s="5"/>
      <c r="N49"/>
      <c r="O49"/>
      <c r="P49"/>
    </row>
    <row r="50" spans="2:16" x14ac:dyDescent="0.25">
      <c r="B50" s="34" t="s">
        <v>145</v>
      </c>
      <c r="C50" s="35"/>
      <c r="D50" s="35"/>
      <c r="E50" s="35"/>
      <c r="F50" s="35" t="s">
        <v>146</v>
      </c>
      <c r="G50" s="35"/>
      <c r="H50" s="35"/>
      <c r="I50" s="36"/>
      <c r="J50" s="37"/>
      <c r="K50" s="37"/>
      <c r="L50" s="38"/>
      <c r="M50" s="5"/>
      <c r="N50"/>
      <c r="O50"/>
      <c r="P50"/>
    </row>
    <row r="51" spans="2:16" x14ac:dyDescent="0.25">
      <c r="B51" s="34" t="s">
        <v>148</v>
      </c>
      <c r="C51" s="35"/>
      <c r="D51" s="35"/>
      <c r="E51" s="35"/>
      <c r="F51" s="35" t="s">
        <v>147</v>
      </c>
      <c r="G51" s="35"/>
      <c r="H51" s="35"/>
      <c r="I51" s="36"/>
      <c r="J51" s="37"/>
      <c r="K51" s="37"/>
      <c r="L51" s="38"/>
      <c r="M51" s="5"/>
      <c r="N51"/>
      <c r="O51"/>
      <c r="P51"/>
    </row>
    <row r="52" spans="2:16" x14ac:dyDescent="0.25">
      <c r="B52" s="34" t="s">
        <v>149</v>
      </c>
      <c r="C52" s="35"/>
      <c r="D52" s="35"/>
      <c r="E52" s="35"/>
      <c r="F52" s="35" t="s">
        <v>150</v>
      </c>
      <c r="G52" s="35"/>
      <c r="H52" s="35"/>
      <c r="I52" s="36"/>
      <c r="J52" s="37"/>
      <c r="K52" s="37"/>
      <c r="L52" s="38"/>
      <c r="M52" s="5"/>
      <c r="N52"/>
      <c r="O52"/>
      <c r="P52"/>
    </row>
    <row r="53" spans="2:16" x14ac:dyDescent="0.25">
      <c r="B53" s="34" t="s">
        <v>1</v>
      </c>
      <c r="C53" s="35"/>
      <c r="D53" s="35"/>
      <c r="E53" s="35"/>
      <c r="F53" s="35" t="s">
        <v>151</v>
      </c>
      <c r="G53" s="35"/>
      <c r="H53" s="35"/>
      <c r="I53" s="36"/>
      <c r="J53" s="37"/>
      <c r="K53" s="37"/>
      <c r="L53" s="38"/>
      <c r="M53" s="5"/>
      <c r="N53"/>
      <c r="O53"/>
      <c r="P53"/>
    </row>
    <row r="54" spans="2:16" x14ac:dyDescent="0.25">
      <c r="B54" s="34" t="s">
        <v>154</v>
      </c>
      <c r="C54" s="35"/>
      <c r="D54" s="35"/>
      <c r="E54" s="35"/>
      <c r="F54" s="35" t="s">
        <v>153</v>
      </c>
      <c r="G54" s="35"/>
      <c r="H54" s="35"/>
      <c r="I54" s="36"/>
      <c r="J54" s="37"/>
      <c r="K54" s="37"/>
      <c r="L54" s="38"/>
      <c r="M54" s="5"/>
      <c r="N54"/>
      <c r="O54"/>
      <c r="P54"/>
    </row>
    <row r="55" spans="2:16" x14ac:dyDescent="0.25">
      <c r="B55" s="39" t="s">
        <v>155</v>
      </c>
      <c r="C55" s="1"/>
      <c r="D55" s="1"/>
      <c r="E55" s="1"/>
      <c r="F55" s="1" t="s">
        <v>157</v>
      </c>
      <c r="G55" s="1"/>
      <c r="H55" s="1"/>
      <c r="I55" s="40"/>
      <c r="J55" s="41"/>
      <c r="K55" s="41"/>
      <c r="L55" s="42"/>
      <c r="M55" s="5"/>
      <c r="N55"/>
      <c r="O55"/>
      <c r="P55"/>
    </row>
    <row r="56" spans="2:16" x14ac:dyDescent="0.25">
      <c r="B56" s="43"/>
      <c r="C56" s="2"/>
      <c r="D56" s="2"/>
      <c r="E56" s="2"/>
      <c r="F56" s="2" t="s">
        <v>156</v>
      </c>
      <c r="G56" s="2"/>
      <c r="H56" s="2"/>
      <c r="I56" s="44"/>
      <c r="J56" s="45"/>
      <c r="K56" s="45"/>
      <c r="L56" s="46"/>
      <c r="M56" s="5"/>
      <c r="N56"/>
      <c r="O56"/>
      <c r="P56"/>
    </row>
    <row r="57" spans="2:16" x14ac:dyDescent="0.25">
      <c r="B57" s="34" t="s">
        <v>3</v>
      </c>
      <c r="C57" s="35"/>
      <c r="D57" s="35"/>
      <c r="E57" s="35"/>
      <c r="F57" s="35" t="s">
        <v>152</v>
      </c>
      <c r="G57" s="35"/>
      <c r="H57" s="35"/>
      <c r="I57" s="36"/>
      <c r="J57" s="37"/>
      <c r="K57" s="37"/>
      <c r="L57" s="38"/>
      <c r="M57" s="5"/>
      <c r="N57"/>
      <c r="O57"/>
      <c r="P57"/>
    </row>
    <row r="58" spans="2:16" x14ac:dyDescent="0.25">
      <c r="B58" s="34" t="s">
        <v>4</v>
      </c>
      <c r="C58" s="35"/>
      <c r="D58" s="35"/>
      <c r="E58" s="35"/>
      <c r="F58" s="35" t="s">
        <v>158</v>
      </c>
      <c r="G58" s="35"/>
      <c r="H58" s="35"/>
      <c r="I58" s="36"/>
      <c r="J58" s="37"/>
      <c r="K58" s="37"/>
      <c r="L58" s="38"/>
      <c r="M58" s="5"/>
      <c r="N58"/>
      <c r="O58"/>
      <c r="P58"/>
    </row>
    <row r="59" spans="2:16" x14ac:dyDescent="0.25">
      <c r="B59" s="34" t="s">
        <v>98</v>
      </c>
      <c r="C59" s="35"/>
      <c r="D59" s="35"/>
      <c r="E59" s="35"/>
      <c r="F59" s="35" t="s">
        <v>5</v>
      </c>
      <c r="G59" s="35"/>
      <c r="H59" s="35"/>
      <c r="I59" s="36"/>
      <c r="J59" s="37"/>
      <c r="K59" s="37"/>
      <c r="L59" s="38"/>
      <c r="M59" s="5"/>
      <c r="N59"/>
      <c r="O59"/>
      <c r="P59"/>
    </row>
    <row r="60" spans="2:16" x14ac:dyDescent="0.25">
      <c r="B60" s="34" t="s">
        <v>159</v>
      </c>
      <c r="C60" s="35"/>
      <c r="D60" s="35"/>
      <c r="E60" s="35"/>
      <c r="F60" s="35" t="s">
        <v>99</v>
      </c>
      <c r="G60" s="35"/>
      <c r="H60" s="35"/>
      <c r="I60" s="36"/>
      <c r="J60" s="37"/>
      <c r="K60" s="37"/>
      <c r="L60" s="38"/>
      <c r="M60" s="5"/>
      <c r="N60"/>
      <c r="O60"/>
      <c r="P60"/>
    </row>
    <row r="61" spans="2:16" x14ac:dyDescent="0.25">
      <c r="B61" s="34" t="s">
        <v>6</v>
      </c>
      <c r="C61" s="35"/>
      <c r="D61" s="35"/>
      <c r="E61" s="35"/>
      <c r="F61" s="35" t="s">
        <v>160</v>
      </c>
      <c r="G61" s="35"/>
      <c r="H61" s="35"/>
      <c r="I61" s="36"/>
      <c r="J61" s="37"/>
      <c r="K61" s="37"/>
      <c r="L61" s="38"/>
      <c r="M61" s="5"/>
      <c r="N61"/>
      <c r="O61"/>
      <c r="P61"/>
    </row>
    <row r="63" spans="2:16" x14ac:dyDescent="0.25">
      <c r="B63" s="47" t="s">
        <v>161</v>
      </c>
    </row>
    <row r="64" spans="2:16" x14ac:dyDescent="0.25">
      <c r="B64" s="180" t="s">
        <v>164</v>
      </c>
    </row>
  </sheetData>
  <sheetProtection algorithmName="SHA-512" hashValue="Le0Sb+BPIDdsVCScY8iO13ix675g7speM49uYSa/Kwb7c4qJrrD63OELTkRidxy0MzHxGBYoYrarhUsVurX/TQ==" saltValue="dz9nFT1FIX7HiSjuKZm/oQ==" spinCount="100000" sheet="1" objects="1" scenarios="1"/>
  <mergeCells count="4">
    <mergeCell ref="K3:N3"/>
    <mergeCell ref="C3:H3"/>
    <mergeCell ref="I3:J3"/>
    <mergeCell ref="O3:Q3"/>
  </mergeCells>
  <pageMargins left="0.7" right="0.7" top="0.75" bottom="0.75" header="0.3" footer="0.3"/>
  <pageSetup orientation="portrait" r:id="rId1"/>
  <ignoredErrors>
    <ignoredError sqref="H7:H43 M7:M42 P7:P43" formula="1"/>
    <ignoredError sqref="D5:D43 E5:E43" calculatedColumn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W68"/>
  <sheetViews>
    <sheetView showGridLines="0" topLeftCell="A30" zoomScaleNormal="100" workbookViewId="0">
      <selection activeCell="I43" sqref="I43"/>
    </sheetView>
  </sheetViews>
  <sheetFormatPr baseColWidth="10" defaultColWidth="9.140625" defaultRowHeight="15" x14ac:dyDescent="0.2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5703125" style="4" bestFit="1" customWidth="1"/>
    <col min="13" max="13" width="12.42578125" style="4" bestFit="1" customWidth="1"/>
    <col min="14" max="14" width="16.140625" style="5" customWidth="1"/>
    <col min="15" max="15" width="16.85546875" style="5" customWidth="1"/>
    <col min="16" max="16" width="11.85546875" style="5" bestFit="1" customWidth="1"/>
    <col min="17" max="17" width="12.140625" bestFit="1" customWidth="1"/>
    <col min="18" max="18" width="16.85546875" customWidth="1"/>
    <col min="19" max="19" width="17.140625" customWidth="1"/>
    <col min="20" max="20" width="15.42578125" customWidth="1"/>
    <col min="21" max="21" width="12" customWidth="1"/>
    <col min="22" max="22" width="14.42578125" customWidth="1"/>
    <col min="23" max="23" width="18.28515625" customWidth="1"/>
  </cols>
  <sheetData>
    <row r="1" spans="2:23" ht="50.1" customHeight="1" x14ac:dyDescent="0.25"/>
    <row r="2" spans="2:23" ht="20.100000000000001" customHeight="1" x14ac:dyDescent="0.3">
      <c r="B2" s="14" t="s">
        <v>101</v>
      </c>
    </row>
    <row r="3" spans="2:23" ht="30" customHeight="1" x14ac:dyDescent="0.25">
      <c r="B3" s="66"/>
      <c r="C3" s="229" t="s">
        <v>107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</row>
    <row r="4" spans="2:23" s="53" customFormat="1" ht="30" customHeight="1" x14ac:dyDescent="0.25">
      <c r="B4" s="67" t="s">
        <v>0</v>
      </c>
      <c r="C4" s="68" t="s">
        <v>13</v>
      </c>
      <c r="D4" s="68" t="s">
        <v>15</v>
      </c>
      <c r="E4" s="70" t="s">
        <v>16</v>
      </c>
      <c r="F4" s="70" t="s">
        <v>17</v>
      </c>
      <c r="G4" s="69" t="s">
        <v>14</v>
      </c>
      <c r="H4" s="71" t="s">
        <v>18</v>
      </c>
      <c r="I4" s="72" t="s">
        <v>19</v>
      </c>
      <c r="J4" s="68" t="s">
        <v>20</v>
      </c>
      <c r="K4" s="70" t="s">
        <v>21</v>
      </c>
      <c r="L4" s="73" t="s">
        <v>22</v>
      </c>
      <c r="M4" s="72" t="s">
        <v>23</v>
      </c>
      <c r="N4" s="74" t="s">
        <v>49</v>
      </c>
      <c r="O4" s="103" t="s">
        <v>119</v>
      </c>
      <c r="P4" s="75" t="s">
        <v>24</v>
      </c>
      <c r="Q4" s="76" t="s">
        <v>25</v>
      </c>
      <c r="R4" s="76" t="s">
        <v>48</v>
      </c>
      <c r="S4" s="76" t="s">
        <v>26</v>
      </c>
      <c r="T4" s="76" t="s">
        <v>50</v>
      </c>
      <c r="U4" s="76" t="s">
        <v>27</v>
      </c>
      <c r="V4" s="76" t="s">
        <v>28</v>
      </c>
      <c r="W4" s="76" t="s">
        <v>29</v>
      </c>
    </row>
    <row r="5" spans="2:23" s="110" customFormat="1" ht="15.75" x14ac:dyDescent="0.25">
      <c r="B5" s="118">
        <v>44044</v>
      </c>
      <c r="C5" s="111">
        <v>0</v>
      </c>
      <c r="D5" s="111">
        <v>0</v>
      </c>
      <c r="E5" s="111">
        <v>0</v>
      </c>
      <c r="F5" s="111">
        <v>1</v>
      </c>
      <c r="G5" s="111">
        <v>9</v>
      </c>
      <c r="H5" s="111">
        <v>0</v>
      </c>
      <c r="I5" s="112">
        <v>22</v>
      </c>
      <c r="J5" s="111">
        <v>33</v>
      </c>
      <c r="K5" s="111">
        <v>9</v>
      </c>
      <c r="L5" s="111">
        <v>0</v>
      </c>
      <c r="M5" s="111">
        <v>0</v>
      </c>
      <c r="N5" s="111">
        <v>5</v>
      </c>
      <c r="O5" s="111">
        <v>0</v>
      </c>
      <c r="P5" s="111">
        <v>2</v>
      </c>
      <c r="Q5" s="111">
        <v>7</v>
      </c>
      <c r="R5" s="111">
        <v>0</v>
      </c>
      <c r="S5" s="111">
        <v>12</v>
      </c>
      <c r="T5" s="111">
        <v>0</v>
      </c>
      <c r="U5" s="111">
        <v>13</v>
      </c>
      <c r="V5" s="111">
        <v>1</v>
      </c>
      <c r="W5" s="111">
        <v>15</v>
      </c>
    </row>
    <row r="6" spans="2:23" s="110" customFormat="1" ht="15.75" x14ac:dyDescent="0.25">
      <c r="B6" s="118">
        <v>44075</v>
      </c>
      <c r="C6" s="111">
        <v>0</v>
      </c>
      <c r="D6" s="111">
        <v>3</v>
      </c>
      <c r="E6" s="111">
        <v>3</v>
      </c>
      <c r="F6" s="111">
        <v>1</v>
      </c>
      <c r="G6" s="111">
        <v>9</v>
      </c>
      <c r="H6" s="111">
        <v>0</v>
      </c>
      <c r="I6" s="111">
        <v>26</v>
      </c>
      <c r="J6" s="111">
        <v>41</v>
      </c>
      <c r="K6" s="111">
        <v>4</v>
      </c>
      <c r="L6" s="111">
        <v>2</v>
      </c>
      <c r="M6" s="111">
        <v>2</v>
      </c>
      <c r="N6" s="111">
        <v>2</v>
      </c>
      <c r="O6" s="111">
        <v>0</v>
      </c>
      <c r="P6" s="111">
        <v>3</v>
      </c>
      <c r="Q6" s="111">
        <v>13</v>
      </c>
      <c r="R6" s="111">
        <v>0</v>
      </c>
      <c r="S6" s="111">
        <v>34</v>
      </c>
      <c r="T6" s="111">
        <v>2</v>
      </c>
      <c r="U6" s="111">
        <v>20</v>
      </c>
      <c r="V6" s="111">
        <v>1</v>
      </c>
      <c r="W6" s="111">
        <v>18</v>
      </c>
    </row>
    <row r="7" spans="2:23" s="115" customFormat="1" ht="15.75" x14ac:dyDescent="0.25">
      <c r="B7" s="114" t="s">
        <v>124</v>
      </c>
      <c r="C7" s="116">
        <f>+SUM(C4:C6)</f>
        <v>0</v>
      </c>
      <c r="D7" s="116">
        <f t="shared" ref="D7:W7" si="0">+SUM(D4:D6)</f>
        <v>3</v>
      </c>
      <c r="E7" s="116">
        <f t="shared" si="0"/>
        <v>3</v>
      </c>
      <c r="F7" s="116">
        <f t="shared" si="0"/>
        <v>2</v>
      </c>
      <c r="G7" s="116">
        <f t="shared" si="0"/>
        <v>18</v>
      </c>
      <c r="H7" s="116">
        <f t="shared" si="0"/>
        <v>0</v>
      </c>
      <c r="I7" s="116">
        <f t="shared" si="0"/>
        <v>48</v>
      </c>
      <c r="J7" s="116">
        <f t="shared" si="0"/>
        <v>74</v>
      </c>
      <c r="K7" s="116">
        <f t="shared" si="0"/>
        <v>13</v>
      </c>
      <c r="L7" s="116">
        <f t="shared" si="0"/>
        <v>2</v>
      </c>
      <c r="M7" s="116">
        <f t="shared" si="0"/>
        <v>2</v>
      </c>
      <c r="N7" s="116">
        <f t="shared" si="0"/>
        <v>7</v>
      </c>
      <c r="O7" s="116">
        <f t="shared" si="0"/>
        <v>0</v>
      </c>
      <c r="P7" s="116">
        <f t="shared" si="0"/>
        <v>5</v>
      </c>
      <c r="Q7" s="116">
        <f t="shared" si="0"/>
        <v>20</v>
      </c>
      <c r="R7" s="116">
        <f t="shared" si="0"/>
        <v>0</v>
      </c>
      <c r="S7" s="116">
        <f t="shared" si="0"/>
        <v>46</v>
      </c>
      <c r="T7" s="116">
        <f t="shared" si="0"/>
        <v>2</v>
      </c>
      <c r="U7" s="116">
        <f t="shared" si="0"/>
        <v>33</v>
      </c>
      <c r="V7" s="116">
        <f t="shared" si="0"/>
        <v>2</v>
      </c>
      <c r="W7" s="116">
        <f t="shared" si="0"/>
        <v>33</v>
      </c>
    </row>
    <row r="8" spans="2:23" s="115" customFormat="1" ht="15.75" x14ac:dyDescent="0.25">
      <c r="B8" s="118">
        <v>44105</v>
      </c>
      <c r="C8" s="111">
        <v>0</v>
      </c>
      <c r="D8" s="111">
        <v>1</v>
      </c>
      <c r="E8" s="111">
        <v>0</v>
      </c>
      <c r="F8" s="111">
        <v>1</v>
      </c>
      <c r="G8" s="111">
        <v>10</v>
      </c>
      <c r="H8" s="111">
        <v>1</v>
      </c>
      <c r="I8" s="111">
        <v>46</v>
      </c>
      <c r="J8" s="111">
        <v>57</v>
      </c>
      <c r="K8" s="111">
        <v>5</v>
      </c>
      <c r="L8" s="111">
        <v>1</v>
      </c>
      <c r="M8" s="111">
        <v>3</v>
      </c>
      <c r="N8" s="111">
        <v>3</v>
      </c>
      <c r="O8" s="111">
        <v>1</v>
      </c>
      <c r="P8" s="111">
        <v>1</v>
      </c>
      <c r="Q8" s="111">
        <v>5</v>
      </c>
      <c r="R8" s="111">
        <v>0</v>
      </c>
      <c r="S8" s="111">
        <v>35</v>
      </c>
      <c r="T8" s="111">
        <v>0</v>
      </c>
      <c r="U8" s="111">
        <v>20</v>
      </c>
      <c r="V8" s="111">
        <v>0</v>
      </c>
      <c r="W8" s="111">
        <v>21</v>
      </c>
    </row>
    <row r="9" spans="2:23" s="115" customFormat="1" ht="15.75" x14ac:dyDescent="0.25">
      <c r="B9" s="118">
        <v>44136</v>
      </c>
      <c r="C9" s="111">
        <v>1</v>
      </c>
      <c r="D9" s="111">
        <v>0</v>
      </c>
      <c r="E9" s="111">
        <v>0</v>
      </c>
      <c r="F9" s="111">
        <v>1</v>
      </c>
      <c r="G9" s="111">
        <v>8</v>
      </c>
      <c r="H9" s="111">
        <v>1</v>
      </c>
      <c r="I9" s="111">
        <v>35</v>
      </c>
      <c r="J9" s="111">
        <v>83</v>
      </c>
      <c r="K9" s="111">
        <v>3</v>
      </c>
      <c r="L9" s="111">
        <v>0</v>
      </c>
      <c r="M9" s="111">
        <v>5</v>
      </c>
      <c r="N9" s="111">
        <v>6</v>
      </c>
      <c r="O9" s="111">
        <v>0</v>
      </c>
      <c r="P9" s="111">
        <v>0</v>
      </c>
      <c r="Q9" s="111">
        <v>9</v>
      </c>
      <c r="R9" s="111">
        <v>0</v>
      </c>
      <c r="S9" s="111">
        <v>38</v>
      </c>
      <c r="T9" s="111">
        <v>1</v>
      </c>
      <c r="U9" s="111">
        <v>18</v>
      </c>
      <c r="V9" s="111">
        <v>1</v>
      </c>
      <c r="W9" s="111">
        <v>25</v>
      </c>
    </row>
    <row r="10" spans="2:23" s="115" customFormat="1" ht="15.75" x14ac:dyDescent="0.25">
      <c r="B10" s="118">
        <v>44166</v>
      </c>
      <c r="C10" s="111">
        <v>1</v>
      </c>
      <c r="D10" s="111">
        <v>2</v>
      </c>
      <c r="E10" s="111">
        <v>1</v>
      </c>
      <c r="F10" s="111">
        <v>6</v>
      </c>
      <c r="G10" s="111">
        <v>11</v>
      </c>
      <c r="H10" s="111">
        <v>2</v>
      </c>
      <c r="I10" s="111">
        <v>27</v>
      </c>
      <c r="J10" s="111">
        <v>132</v>
      </c>
      <c r="K10" s="111">
        <v>7</v>
      </c>
      <c r="L10" s="111">
        <v>0</v>
      </c>
      <c r="M10" s="111">
        <v>3</v>
      </c>
      <c r="N10" s="111">
        <v>8</v>
      </c>
      <c r="O10" s="111">
        <v>0</v>
      </c>
      <c r="P10" s="111">
        <v>4</v>
      </c>
      <c r="Q10" s="111">
        <v>14</v>
      </c>
      <c r="R10" s="111">
        <v>0</v>
      </c>
      <c r="S10" s="111">
        <v>24</v>
      </c>
      <c r="T10" s="111">
        <v>0</v>
      </c>
      <c r="U10" s="111">
        <v>28</v>
      </c>
      <c r="V10" s="111">
        <v>1</v>
      </c>
      <c r="W10" s="111">
        <v>25</v>
      </c>
    </row>
    <row r="11" spans="2:23" s="115" customFormat="1" ht="15.75" x14ac:dyDescent="0.25">
      <c r="B11" s="114" t="s">
        <v>123</v>
      </c>
      <c r="C11" s="117">
        <f>+SUM(C8:C10)</f>
        <v>2</v>
      </c>
      <c r="D11" s="116">
        <f t="shared" ref="D11:W11" si="1">+SUM(D8:D10)</f>
        <v>3</v>
      </c>
      <c r="E11" s="116">
        <f t="shared" si="1"/>
        <v>1</v>
      </c>
      <c r="F11" s="116">
        <f t="shared" si="1"/>
        <v>8</v>
      </c>
      <c r="G11" s="116">
        <f t="shared" si="1"/>
        <v>29</v>
      </c>
      <c r="H11" s="116">
        <f t="shared" si="1"/>
        <v>4</v>
      </c>
      <c r="I11" s="116">
        <f t="shared" si="1"/>
        <v>108</v>
      </c>
      <c r="J11" s="116">
        <f t="shared" si="1"/>
        <v>272</v>
      </c>
      <c r="K11" s="116">
        <f t="shared" si="1"/>
        <v>15</v>
      </c>
      <c r="L11" s="116">
        <f t="shared" si="1"/>
        <v>1</v>
      </c>
      <c r="M11" s="116">
        <f t="shared" si="1"/>
        <v>11</v>
      </c>
      <c r="N11" s="116">
        <f t="shared" si="1"/>
        <v>17</v>
      </c>
      <c r="O11" s="116">
        <f t="shared" si="1"/>
        <v>1</v>
      </c>
      <c r="P11" s="116">
        <f t="shared" si="1"/>
        <v>5</v>
      </c>
      <c r="Q11" s="116">
        <f t="shared" si="1"/>
        <v>28</v>
      </c>
      <c r="R11" s="116">
        <f t="shared" si="1"/>
        <v>0</v>
      </c>
      <c r="S11" s="116">
        <f t="shared" si="1"/>
        <v>97</v>
      </c>
      <c r="T11" s="116">
        <f t="shared" si="1"/>
        <v>1</v>
      </c>
      <c r="U11" s="116">
        <f t="shared" si="1"/>
        <v>66</v>
      </c>
      <c r="V11" s="116">
        <f t="shared" si="1"/>
        <v>2</v>
      </c>
      <c r="W11" s="116">
        <f t="shared" si="1"/>
        <v>71</v>
      </c>
    </row>
    <row r="12" spans="2:23" s="115" customFormat="1" ht="15.75" x14ac:dyDescent="0.25">
      <c r="B12" s="118">
        <v>44197</v>
      </c>
      <c r="C12" s="111">
        <v>0</v>
      </c>
      <c r="D12" s="111">
        <v>5</v>
      </c>
      <c r="E12" s="111">
        <v>2</v>
      </c>
      <c r="F12" s="111">
        <v>6</v>
      </c>
      <c r="G12" s="111">
        <v>19</v>
      </c>
      <c r="H12" s="111">
        <v>2</v>
      </c>
      <c r="I12" s="111">
        <v>18</v>
      </c>
      <c r="J12" s="111">
        <v>112</v>
      </c>
      <c r="K12" s="111">
        <v>11</v>
      </c>
      <c r="L12" s="111">
        <v>1</v>
      </c>
      <c r="M12" s="111">
        <v>2</v>
      </c>
      <c r="N12" s="111">
        <v>13</v>
      </c>
      <c r="O12" s="111">
        <v>0</v>
      </c>
      <c r="P12" s="111">
        <v>3</v>
      </c>
      <c r="Q12" s="111">
        <v>21</v>
      </c>
      <c r="R12" s="111">
        <v>1</v>
      </c>
      <c r="S12" s="111">
        <v>10</v>
      </c>
      <c r="T12" s="111">
        <v>0</v>
      </c>
      <c r="U12" s="111">
        <v>30</v>
      </c>
      <c r="V12" s="111">
        <v>2</v>
      </c>
      <c r="W12" s="111">
        <v>27</v>
      </c>
    </row>
    <row r="13" spans="2:23" s="115" customFormat="1" ht="15.75" x14ac:dyDescent="0.25">
      <c r="B13" s="118">
        <v>44228</v>
      </c>
      <c r="C13" s="111">
        <v>1</v>
      </c>
      <c r="D13" s="111">
        <v>3</v>
      </c>
      <c r="E13" s="111">
        <v>2</v>
      </c>
      <c r="F13" s="111">
        <v>3</v>
      </c>
      <c r="G13" s="111">
        <v>12</v>
      </c>
      <c r="H13" s="111">
        <v>2</v>
      </c>
      <c r="I13" s="111">
        <v>21</v>
      </c>
      <c r="J13" s="111">
        <v>124</v>
      </c>
      <c r="K13" s="111">
        <v>9</v>
      </c>
      <c r="L13" s="111">
        <v>0</v>
      </c>
      <c r="M13" s="111">
        <v>4</v>
      </c>
      <c r="N13" s="111">
        <v>15</v>
      </c>
      <c r="O13" s="111">
        <v>2</v>
      </c>
      <c r="P13" s="111">
        <v>2</v>
      </c>
      <c r="Q13" s="111">
        <v>11</v>
      </c>
      <c r="R13" s="111">
        <v>0</v>
      </c>
      <c r="S13" s="111">
        <v>36</v>
      </c>
      <c r="T13" s="111">
        <v>1</v>
      </c>
      <c r="U13" s="111">
        <v>34</v>
      </c>
      <c r="V13" s="111">
        <v>0</v>
      </c>
      <c r="W13" s="111">
        <v>30</v>
      </c>
    </row>
    <row r="14" spans="2:23" s="115" customFormat="1" ht="15.75" x14ac:dyDescent="0.25">
      <c r="B14" s="118">
        <v>44256</v>
      </c>
      <c r="C14" s="111">
        <v>0</v>
      </c>
      <c r="D14" s="111">
        <v>3</v>
      </c>
      <c r="E14" s="111">
        <v>2</v>
      </c>
      <c r="F14" s="111">
        <v>3</v>
      </c>
      <c r="G14" s="111">
        <v>19</v>
      </c>
      <c r="H14" s="111">
        <v>1</v>
      </c>
      <c r="I14" s="111">
        <v>31</v>
      </c>
      <c r="J14" s="111">
        <v>172</v>
      </c>
      <c r="K14" s="111">
        <v>5</v>
      </c>
      <c r="L14" s="111">
        <v>2</v>
      </c>
      <c r="M14" s="111">
        <v>8</v>
      </c>
      <c r="N14" s="111">
        <v>13</v>
      </c>
      <c r="O14" s="111">
        <v>3</v>
      </c>
      <c r="P14" s="111">
        <v>2</v>
      </c>
      <c r="Q14" s="111">
        <v>29</v>
      </c>
      <c r="R14" s="111">
        <v>0</v>
      </c>
      <c r="S14" s="111">
        <v>19</v>
      </c>
      <c r="T14" s="111">
        <v>2</v>
      </c>
      <c r="U14" s="111">
        <v>23</v>
      </c>
      <c r="V14" s="111">
        <v>2</v>
      </c>
      <c r="W14" s="111">
        <v>38</v>
      </c>
    </row>
    <row r="15" spans="2:23" s="115" customFormat="1" ht="15.75" x14ac:dyDescent="0.25">
      <c r="B15" s="114" t="s">
        <v>126</v>
      </c>
      <c r="C15" s="116">
        <f>+SUM(C12:C14)</f>
        <v>1</v>
      </c>
      <c r="D15" s="116">
        <f t="shared" ref="D15:W15" si="2">+SUM(D12:D14)</f>
        <v>11</v>
      </c>
      <c r="E15" s="116">
        <f t="shared" si="2"/>
        <v>6</v>
      </c>
      <c r="F15" s="116">
        <f t="shared" si="2"/>
        <v>12</v>
      </c>
      <c r="G15" s="116">
        <f t="shared" si="2"/>
        <v>50</v>
      </c>
      <c r="H15" s="116">
        <f t="shared" si="2"/>
        <v>5</v>
      </c>
      <c r="I15" s="116">
        <f t="shared" si="2"/>
        <v>70</v>
      </c>
      <c r="J15" s="116">
        <f t="shared" si="2"/>
        <v>408</v>
      </c>
      <c r="K15" s="116">
        <f t="shared" si="2"/>
        <v>25</v>
      </c>
      <c r="L15" s="116">
        <f t="shared" si="2"/>
        <v>3</v>
      </c>
      <c r="M15" s="116">
        <f t="shared" si="2"/>
        <v>14</v>
      </c>
      <c r="N15" s="116">
        <f t="shared" si="2"/>
        <v>41</v>
      </c>
      <c r="O15" s="116">
        <f t="shared" si="2"/>
        <v>5</v>
      </c>
      <c r="P15" s="116">
        <f t="shared" si="2"/>
        <v>7</v>
      </c>
      <c r="Q15" s="116">
        <f t="shared" si="2"/>
        <v>61</v>
      </c>
      <c r="R15" s="116">
        <f t="shared" si="2"/>
        <v>1</v>
      </c>
      <c r="S15" s="116">
        <f t="shared" si="2"/>
        <v>65</v>
      </c>
      <c r="T15" s="116">
        <f t="shared" si="2"/>
        <v>3</v>
      </c>
      <c r="U15" s="116">
        <f t="shared" si="2"/>
        <v>87</v>
      </c>
      <c r="V15" s="116">
        <f t="shared" si="2"/>
        <v>4</v>
      </c>
      <c r="W15" s="116">
        <f t="shared" si="2"/>
        <v>95</v>
      </c>
    </row>
    <row r="16" spans="2:23" s="115" customFormat="1" ht="15.75" x14ac:dyDescent="0.25">
      <c r="B16" s="118">
        <v>44287</v>
      </c>
      <c r="C16" s="111">
        <v>2</v>
      </c>
      <c r="D16" s="111">
        <v>2</v>
      </c>
      <c r="E16" s="111">
        <v>1</v>
      </c>
      <c r="F16" s="111">
        <v>8</v>
      </c>
      <c r="G16" s="111">
        <v>24</v>
      </c>
      <c r="H16" s="111">
        <v>0</v>
      </c>
      <c r="I16" s="111">
        <v>5</v>
      </c>
      <c r="J16" s="111">
        <v>173</v>
      </c>
      <c r="K16" s="111">
        <v>5</v>
      </c>
      <c r="L16" s="111">
        <v>3</v>
      </c>
      <c r="M16" s="111">
        <v>6</v>
      </c>
      <c r="N16" s="111">
        <v>23</v>
      </c>
      <c r="O16" s="111">
        <v>1</v>
      </c>
      <c r="P16" s="111">
        <v>0</v>
      </c>
      <c r="Q16" s="111">
        <v>31</v>
      </c>
      <c r="R16" s="111">
        <v>1</v>
      </c>
      <c r="S16" s="111">
        <v>13</v>
      </c>
      <c r="T16" s="111">
        <v>0</v>
      </c>
      <c r="U16" s="111">
        <v>28</v>
      </c>
      <c r="V16" s="111">
        <v>2</v>
      </c>
      <c r="W16" s="111">
        <v>28</v>
      </c>
    </row>
    <row r="17" spans="2:23" s="115" customFormat="1" ht="15.75" x14ac:dyDescent="0.25">
      <c r="B17" s="118">
        <v>44317</v>
      </c>
      <c r="C17" s="111">
        <v>0</v>
      </c>
      <c r="D17" s="111">
        <v>3</v>
      </c>
      <c r="E17" s="111">
        <v>1</v>
      </c>
      <c r="F17" s="111">
        <v>4</v>
      </c>
      <c r="G17" s="111">
        <v>12</v>
      </c>
      <c r="H17" s="111">
        <v>1</v>
      </c>
      <c r="I17" s="111">
        <v>20</v>
      </c>
      <c r="J17" s="111">
        <v>178</v>
      </c>
      <c r="K17" s="111">
        <v>9</v>
      </c>
      <c r="L17" s="111">
        <v>1</v>
      </c>
      <c r="M17" s="111">
        <v>10</v>
      </c>
      <c r="N17" s="111">
        <v>19</v>
      </c>
      <c r="O17" s="111">
        <v>2</v>
      </c>
      <c r="P17" s="111">
        <v>1</v>
      </c>
      <c r="Q17" s="111">
        <v>28</v>
      </c>
      <c r="R17" s="111">
        <v>1</v>
      </c>
      <c r="S17" s="111">
        <v>22</v>
      </c>
      <c r="T17" s="111">
        <v>0</v>
      </c>
      <c r="U17" s="111">
        <v>23</v>
      </c>
      <c r="V17" s="111">
        <v>4</v>
      </c>
      <c r="W17" s="111">
        <v>31</v>
      </c>
    </row>
    <row r="18" spans="2:23" s="115" customFormat="1" ht="15.75" x14ac:dyDescent="0.25">
      <c r="B18" s="118">
        <v>44348</v>
      </c>
      <c r="C18" s="113">
        <v>4</v>
      </c>
      <c r="D18" s="113">
        <v>2</v>
      </c>
      <c r="E18" s="113">
        <v>3</v>
      </c>
      <c r="F18" s="113">
        <v>5</v>
      </c>
      <c r="G18" s="113">
        <v>17</v>
      </c>
      <c r="H18" s="113">
        <v>1</v>
      </c>
      <c r="I18" s="113">
        <v>12</v>
      </c>
      <c r="J18" s="113">
        <v>178</v>
      </c>
      <c r="K18" s="113">
        <v>3</v>
      </c>
      <c r="L18" s="113">
        <v>1</v>
      </c>
      <c r="M18" s="113">
        <v>6</v>
      </c>
      <c r="N18" s="113">
        <v>16</v>
      </c>
      <c r="O18" s="113">
        <v>6</v>
      </c>
      <c r="P18" s="113">
        <v>2</v>
      </c>
      <c r="Q18" s="113">
        <v>28</v>
      </c>
      <c r="R18" s="113">
        <v>1</v>
      </c>
      <c r="S18" s="113">
        <v>16</v>
      </c>
      <c r="T18" s="113">
        <v>1</v>
      </c>
      <c r="U18" s="113">
        <v>26</v>
      </c>
      <c r="V18" s="113">
        <v>3</v>
      </c>
      <c r="W18" s="113">
        <v>42</v>
      </c>
    </row>
    <row r="19" spans="2:23" s="115" customFormat="1" ht="15.75" x14ac:dyDescent="0.25">
      <c r="B19" s="114" t="s">
        <v>125</v>
      </c>
      <c r="C19" s="116">
        <f>+SUM(C16:C18)</f>
        <v>6</v>
      </c>
      <c r="D19" s="116">
        <f t="shared" ref="D19:W19" si="3">+SUM(D16:D18)</f>
        <v>7</v>
      </c>
      <c r="E19" s="116">
        <f t="shared" si="3"/>
        <v>5</v>
      </c>
      <c r="F19" s="116">
        <f t="shared" si="3"/>
        <v>17</v>
      </c>
      <c r="G19" s="116">
        <f t="shared" si="3"/>
        <v>53</v>
      </c>
      <c r="H19" s="116">
        <f t="shared" si="3"/>
        <v>2</v>
      </c>
      <c r="I19" s="116">
        <f t="shared" si="3"/>
        <v>37</v>
      </c>
      <c r="J19" s="116">
        <f t="shared" si="3"/>
        <v>529</v>
      </c>
      <c r="K19" s="116">
        <f t="shared" si="3"/>
        <v>17</v>
      </c>
      <c r="L19" s="116">
        <f t="shared" si="3"/>
        <v>5</v>
      </c>
      <c r="M19" s="116">
        <f t="shared" si="3"/>
        <v>22</v>
      </c>
      <c r="N19" s="116">
        <f t="shared" si="3"/>
        <v>58</v>
      </c>
      <c r="O19" s="116">
        <f t="shared" si="3"/>
        <v>9</v>
      </c>
      <c r="P19" s="116">
        <f t="shared" si="3"/>
        <v>3</v>
      </c>
      <c r="Q19" s="116">
        <f t="shared" si="3"/>
        <v>87</v>
      </c>
      <c r="R19" s="116">
        <f t="shared" si="3"/>
        <v>3</v>
      </c>
      <c r="S19" s="116">
        <f t="shared" si="3"/>
        <v>51</v>
      </c>
      <c r="T19" s="116">
        <f t="shared" si="3"/>
        <v>1</v>
      </c>
      <c r="U19" s="116">
        <f t="shared" si="3"/>
        <v>77</v>
      </c>
      <c r="V19" s="116">
        <f t="shared" si="3"/>
        <v>9</v>
      </c>
      <c r="W19" s="116">
        <f t="shared" si="3"/>
        <v>101</v>
      </c>
    </row>
    <row r="20" spans="2:23" s="115" customFormat="1" ht="15.75" x14ac:dyDescent="0.25">
      <c r="B20" s="118">
        <v>44378</v>
      </c>
      <c r="C20" s="111">
        <v>3</v>
      </c>
      <c r="D20" s="111">
        <v>4</v>
      </c>
      <c r="E20" s="111">
        <v>0</v>
      </c>
      <c r="F20" s="111">
        <v>4</v>
      </c>
      <c r="G20" s="111">
        <v>16</v>
      </c>
      <c r="H20" s="111">
        <v>1</v>
      </c>
      <c r="I20" s="111">
        <v>15</v>
      </c>
      <c r="J20" s="111">
        <v>206</v>
      </c>
      <c r="K20" s="111">
        <v>8</v>
      </c>
      <c r="L20" s="111">
        <v>0</v>
      </c>
      <c r="M20" s="111">
        <v>8</v>
      </c>
      <c r="N20" s="111">
        <v>26</v>
      </c>
      <c r="O20" s="111">
        <v>3</v>
      </c>
      <c r="P20" s="111">
        <v>2</v>
      </c>
      <c r="Q20" s="111">
        <v>37</v>
      </c>
      <c r="R20" s="111">
        <v>0</v>
      </c>
      <c r="S20" s="111">
        <v>13</v>
      </c>
      <c r="T20" s="111">
        <v>0</v>
      </c>
      <c r="U20" s="111">
        <v>31</v>
      </c>
      <c r="V20" s="111">
        <v>4</v>
      </c>
      <c r="W20" s="111">
        <v>34</v>
      </c>
    </row>
    <row r="21" spans="2:23" s="115" customFormat="1" ht="15.75" x14ac:dyDescent="0.25">
      <c r="B21" s="118">
        <v>44409</v>
      </c>
      <c r="C21" s="111">
        <v>1</v>
      </c>
      <c r="D21" s="111">
        <v>1</v>
      </c>
      <c r="E21" s="111">
        <v>1</v>
      </c>
      <c r="F21" s="111">
        <v>2</v>
      </c>
      <c r="G21" s="111">
        <v>11</v>
      </c>
      <c r="H21" s="111">
        <v>1</v>
      </c>
      <c r="I21" s="111">
        <v>23</v>
      </c>
      <c r="J21" s="111">
        <v>185</v>
      </c>
      <c r="K21" s="111">
        <v>8</v>
      </c>
      <c r="L21" s="111">
        <v>1</v>
      </c>
      <c r="M21" s="111">
        <v>13</v>
      </c>
      <c r="N21" s="111">
        <v>19</v>
      </c>
      <c r="O21" s="111">
        <v>4</v>
      </c>
      <c r="P21" s="111">
        <v>2</v>
      </c>
      <c r="Q21" s="111">
        <v>32</v>
      </c>
      <c r="R21" s="111">
        <v>0</v>
      </c>
      <c r="S21" s="111">
        <v>9</v>
      </c>
      <c r="T21" s="111">
        <v>0</v>
      </c>
      <c r="U21" s="111">
        <v>28</v>
      </c>
      <c r="V21" s="111">
        <v>4</v>
      </c>
      <c r="W21" s="111">
        <v>26</v>
      </c>
    </row>
    <row r="22" spans="2:23" s="115" customFormat="1" ht="15.75" x14ac:dyDescent="0.25">
      <c r="B22" s="118">
        <v>44440</v>
      </c>
      <c r="C22" s="113">
        <v>0</v>
      </c>
      <c r="D22" s="113">
        <v>2</v>
      </c>
      <c r="E22" s="113">
        <v>1</v>
      </c>
      <c r="F22" s="113">
        <v>4</v>
      </c>
      <c r="G22" s="113">
        <v>11</v>
      </c>
      <c r="H22" s="113">
        <v>0</v>
      </c>
      <c r="I22" s="113">
        <v>12</v>
      </c>
      <c r="J22" s="113">
        <v>166</v>
      </c>
      <c r="K22" s="113">
        <v>9</v>
      </c>
      <c r="L22" s="113">
        <v>2</v>
      </c>
      <c r="M22" s="113">
        <v>10</v>
      </c>
      <c r="N22" s="113">
        <v>21</v>
      </c>
      <c r="O22" s="113">
        <v>5</v>
      </c>
      <c r="P22" s="113">
        <v>2</v>
      </c>
      <c r="Q22" s="113">
        <v>28</v>
      </c>
      <c r="R22" s="113">
        <v>0</v>
      </c>
      <c r="S22" s="113">
        <v>12</v>
      </c>
      <c r="T22" s="113">
        <v>0</v>
      </c>
      <c r="U22" s="113">
        <v>23</v>
      </c>
      <c r="V22" s="113">
        <v>3</v>
      </c>
      <c r="W22" s="113">
        <v>32</v>
      </c>
    </row>
    <row r="23" spans="2:23" s="115" customFormat="1" ht="15.75" x14ac:dyDescent="0.25">
      <c r="B23" s="114" t="s">
        <v>131</v>
      </c>
      <c r="C23" s="116">
        <f>+SUM(C20:C22)</f>
        <v>4</v>
      </c>
      <c r="D23" s="116">
        <f t="shared" ref="D23:W23" si="4">+SUM(D20:D22)</f>
        <v>7</v>
      </c>
      <c r="E23" s="116">
        <f t="shared" si="4"/>
        <v>2</v>
      </c>
      <c r="F23" s="116">
        <f t="shared" si="4"/>
        <v>10</v>
      </c>
      <c r="G23" s="116">
        <f t="shared" si="4"/>
        <v>38</v>
      </c>
      <c r="H23" s="116">
        <f t="shared" si="4"/>
        <v>2</v>
      </c>
      <c r="I23" s="116">
        <f t="shared" si="4"/>
        <v>50</v>
      </c>
      <c r="J23" s="116">
        <f t="shared" si="4"/>
        <v>557</v>
      </c>
      <c r="K23" s="116">
        <f t="shared" si="4"/>
        <v>25</v>
      </c>
      <c r="L23" s="116">
        <f t="shared" si="4"/>
        <v>3</v>
      </c>
      <c r="M23" s="116">
        <f t="shared" si="4"/>
        <v>31</v>
      </c>
      <c r="N23" s="116">
        <f t="shared" si="4"/>
        <v>66</v>
      </c>
      <c r="O23" s="116">
        <f t="shared" si="4"/>
        <v>12</v>
      </c>
      <c r="P23" s="116">
        <f t="shared" si="4"/>
        <v>6</v>
      </c>
      <c r="Q23" s="116">
        <f t="shared" si="4"/>
        <v>97</v>
      </c>
      <c r="R23" s="116">
        <f t="shared" si="4"/>
        <v>0</v>
      </c>
      <c r="S23" s="116">
        <f t="shared" si="4"/>
        <v>34</v>
      </c>
      <c r="T23" s="116">
        <f t="shared" si="4"/>
        <v>0</v>
      </c>
      <c r="U23" s="116">
        <f t="shared" si="4"/>
        <v>82</v>
      </c>
      <c r="V23" s="116">
        <f t="shared" si="4"/>
        <v>11</v>
      </c>
      <c r="W23" s="116">
        <f t="shared" si="4"/>
        <v>92</v>
      </c>
    </row>
    <row r="24" spans="2:23" s="115" customFormat="1" ht="15.75" x14ac:dyDescent="0.25">
      <c r="B24" s="118">
        <v>44470</v>
      </c>
      <c r="C24" s="111">
        <v>3</v>
      </c>
      <c r="D24" s="111">
        <v>0</v>
      </c>
      <c r="E24" s="111">
        <v>0</v>
      </c>
      <c r="F24" s="111">
        <v>9</v>
      </c>
      <c r="G24" s="111">
        <v>16</v>
      </c>
      <c r="H24" s="111">
        <v>0</v>
      </c>
      <c r="I24" s="111">
        <v>9</v>
      </c>
      <c r="J24" s="111">
        <v>161</v>
      </c>
      <c r="K24" s="111">
        <v>12</v>
      </c>
      <c r="L24" s="111">
        <v>0</v>
      </c>
      <c r="M24" s="111">
        <v>3</v>
      </c>
      <c r="N24" s="111">
        <v>16</v>
      </c>
      <c r="O24" s="111">
        <v>3</v>
      </c>
      <c r="P24" s="111">
        <v>0</v>
      </c>
      <c r="Q24" s="111">
        <v>19</v>
      </c>
      <c r="R24" s="111">
        <v>0</v>
      </c>
      <c r="S24" s="111">
        <v>9</v>
      </c>
      <c r="T24" s="111">
        <v>0</v>
      </c>
      <c r="U24" s="111">
        <v>22</v>
      </c>
      <c r="V24" s="111">
        <v>0</v>
      </c>
      <c r="W24" s="111">
        <v>25</v>
      </c>
    </row>
    <row r="25" spans="2:23" s="115" customFormat="1" ht="15.75" x14ac:dyDescent="0.25">
      <c r="B25" s="118">
        <v>44501</v>
      </c>
      <c r="C25" s="111">
        <v>3</v>
      </c>
      <c r="D25" s="111">
        <v>1</v>
      </c>
      <c r="E25" s="111">
        <v>5</v>
      </c>
      <c r="F25" s="111">
        <v>9</v>
      </c>
      <c r="G25" s="111">
        <v>15</v>
      </c>
      <c r="H25" s="111">
        <v>0</v>
      </c>
      <c r="I25" s="111">
        <v>15</v>
      </c>
      <c r="J25" s="111">
        <v>169</v>
      </c>
      <c r="K25" s="111">
        <v>14</v>
      </c>
      <c r="L25" s="111">
        <v>0</v>
      </c>
      <c r="M25" s="111">
        <v>19</v>
      </c>
      <c r="N25" s="111">
        <v>22</v>
      </c>
      <c r="O25" s="111">
        <v>6</v>
      </c>
      <c r="P25" s="111">
        <v>0</v>
      </c>
      <c r="Q25" s="111">
        <v>19</v>
      </c>
      <c r="R25" s="111">
        <v>1</v>
      </c>
      <c r="S25" s="111">
        <v>3</v>
      </c>
      <c r="T25" s="111">
        <v>0</v>
      </c>
      <c r="U25" s="111">
        <v>32</v>
      </c>
      <c r="V25" s="111">
        <v>0</v>
      </c>
      <c r="W25" s="111">
        <v>38</v>
      </c>
    </row>
    <row r="26" spans="2:23" s="115" customFormat="1" ht="15.75" x14ac:dyDescent="0.25">
      <c r="B26" s="118">
        <v>44531</v>
      </c>
      <c r="C26" s="111">
        <v>3</v>
      </c>
      <c r="D26" s="111">
        <v>0</v>
      </c>
      <c r="E26" s="111">
        <v>4</v>
      </c>
      <c r="F26" s="111">
        <v>7</v>
      </c>
      <c r="G26" s="111">
        <v>10</v>
      </c>
      <c r="H26" s="111">
        <v>1</v>
      </c>
      <c r="I26" s="111">
        <v>10</v>
      </c>
      <c r="J26" s="111">
        <v>158</v>
      </c>
      <c r="K26" s="111">
        <v>11</v>
      </c>
      <c r="L26" s="111">
        <v>0</v>
      </c>
      <c r="M26" s="111">
        <v>15</v>
      </c>
      <c r="N26" s="111">
        <v>25</v>
      </c>
      <c r="O26" s="111">
        <v>0</v>
      </c>
      <c r="P26" s="111">
        <v>1</v>
      </c>
      <c r="Q26" s="111">
        <v>16</v>
      </c>
      <c r="R26" s="111">
        <v>0</v>
      </c>
      <c r="S26" s="111">
        <v>5</v>
      </c>
      <c r="T26" s="111">
        <v>0</v>
      </c>
      <c r="U26" s="111">
        <v>40</v>
      </c>
      <c r="V26" s="111">
        <v>5</v>
      </c>
      <c r="W26" s="111">
        <v>30</v>
      </c>
    </row>
    <row r="27" spans="2:23" s="115" customFormat="1" ht="15.75" x14ac:dyDescent="0.25">
      <c r="B27" s="114" t="s">
        <v>130</v>
      </c>
      <c r="C27" s="116">
        <f>+SUM(C24:C26)</f>
        <v>9</v>
      </c>
      <c r="D27" s="116">
        <f t="shared" ref="D27:W27" si="5">+SUM(D24:D26)</f>
        <v>1</v>
      </c>
      <c r="E27" s="116">
        <f t="shared" si="5"/>
        <v>9</v>
      </c>
      <c r="F27" s="116">
        <f t="shared" si="5"/>
        <v>25</v>
      </c>
      <c r="G27" s="116">
        <f t="shared" si="5"/>
        <v>41</v>
      </c>
      <c r="H27" s="116">
        <f t="shared" si="5"/>
        <v>1</v>
      </c>
      <c r="I27" s="116">
        <f t="shared" si="5"/>
        <v>34</v>
      </c>
      <c r="J27" s="116">
        <f t="shared" si="5"/>
        <v>488</v>
      </c>
      <c r="K27" s="116">
        <f t="shared" si="5"/>
        <v>37</v>
      </c>
      <c r="L27" s="116">
        <f t="shared" si="5"/>
        <v>0</v>
      </c>
      <c r="M27" s="116">
        <f t="shared" si="5"/>
        <v>37</v>
      </c>
      <c r="N27" s="116">
        <f t="shared" si="5"/>
        <v>63</v>
      </c>
      <c r="O27" s="116">
        <f t="shared" si="5"/>
        <v>9</v>
      </c>
      <c r="P27" s="116">
        <f t="shared" si="5"/>
        <v>1</v>
      </c>
      <c r="Q27" s="116">
        <f t="shared" si="5"/>
        <v>54</v>
      </c>
      <c r="R27" s="116">
        <f t="shared" si="5"/>
        <v>1</v>
      </c>
      <c r="S27" s="116">
        <f t="shared" si="5"/>
        <v>17</v>
      </c>
      <c r="T27" s="116">
        <f t="shared" si="5"/>
        <v>0</v>
      </c>
      <c r="U27" s="116">
        <f t="shared" si="5"/>
        <v>94</v>
      </c>
      <c r="V27" s="116">
        <f t="shared" si="5"/>
        <v>5</v>
      </c>
      <c r="W27" s="116">
        <f t="shared" si="5"/>
        <v>93</v>
      </c>
    </row>
    <row r="28" spans="2:23" s="115" customFormat="1" ht="15.75" x14ac:dyDescent="0.25">
      <c r="B28" s="118">
        <v>44562</v>
      </c>
      <c r="C28" s="111">
        <v>3</v>
      </c>
      <c r="D28" s="111">
        <v>1</v>
      </c>
      <c r="E28" s="111">
        <v>5</v>
      </c>
      <c r="F28" s="111">
        <v>11</v>
      </c>
      <c r="G28" s="111">
        <v>19</v>
      </c>
      <c r="H28" s="111">
        <v>0</v>
      </c>
      <c r="I28" s="111">
        <v>12</v>
      </c>
      <c r="J28" s="111">
        <v>191</v>
      </c>
      <c r="K28" s="111">
        <v>12</v>
      </c>
      <c r="L28" s="111">
        <v>1</v>
      </c>
      <c r="M28" s="111">
        <v>9</v>
      </c>
      <c r="N28" s="111">
        <v>10</v>
      </c>
      <c r="O28" s="111">
        <v>1</v>
      </c>
      <c r="P28" s="111">
        <v>6</v>
      </c>
      <c r="Q28" s="111">
        <v>24</v>
      </c>
      <c r="R28" s="111">
        <v>0</v>
      </c>
      <c r="S28" s="111">
        <v>2</v>
      </c>
      <c r="T28" s="111">
        <v>0</v>
      </c>
      <c r="U28" s="111">
        <v>32</v>
      </c>
      <c r="V28" s="111">
        <v>1</v>
      </c>
      <c r="W28" s="111">
        <v>41</v>
      </c>
    </row>
    <row r="29" spans="2:23" s="115" customFormat="1" ht="15.75" x14ac:dyDescent="0.25">
      <c r="B29" s="118">
        <v>44593</v>
      </c>
      <c r="C29" s="111">
        <v>5</v>
      </c>
      <c r="D29" s="111">
        <v>6</v>
      </c>
      <c r="E29" s="111">
        <v>2</v>
      </c>
      <c r="F29" s="111">
        <v>11</v>
      </c>
      <c r="G29" s="111">
        <v>16</v>
      </c>
      <c r="H29" s="111">
        <v>0</v>
      </c>
      <c r="I29" s="111">
        <v>9</v>
      </c>
      <c r="J29" s="111">
        <v>178</v>
      </c>
      <c r="K29" s="111">
        <v>19</v>
      </c>
      <c r="L29" s="111">
        <v>1</v>
      </c>
      <c r="M29" s="111">
        <v>10</v>
      </c>
      <c r="N29" s="111">
        <v>22</v>
      </c>
      <c r="O29" s="111">
        <v>9</v>
      </c>
      <c r="P29" s="111">
        <v>4</v>
      </c>
      <c r="Q29" s="111">
        <v>30</v>
      </c>
      <c r="R29" s="111">
        <v>0</v>
      </c>
      <c r="S29" s="111">
        <v>2</v>
      </c>
      <c r="T29" s="111">
        <v>0</v>
      </c>
      <c r="U29" s="111">
        <v>35</v>
      </c>
      <c r="V29" s="111">
        <v>9</v>
      </c>
      <c r="W29" s="111">
        <v>62</v>
      </c>
    </row>
    <row r="30" spans="2:23" s="115" customFormat="1" ht="15.75" x14ac:dyDescent="0.25">
      <c r="B30" s="118">
        <v>44621</v>
      </c>
      <c r="C30" s="111">
        <v>4</v>
      </c>
      <c r="D30" s="111">
        <v>2</v>
      </c>
      <c r="E30" s="111">
        <v>4</v>
      </c>
      <c r="F30" s="111">
        <v>10</v>
      </c>
      <c r="G30" s="111">
        <v>17</v>
      </c>
      <c r="H30" s="111">
        <v>0</v>
      </c>
      <c r="I30" s="111">
        <v>9</v>
      </c>
      <c r="J30" s="111">
        <v>183</v>
      </c>
      <c r="K30" s="111">
        <v>15</v>
      </c>
      <c r="L30" s="111">
        <v>0</v>
      </c>
      <c r="M30" s="111">
        <v>18</v>
      </c>
      <c r="N30" s="111">
        <v>16</v>
      </c>
      <c r="O30" s="111">
        <v>8</v>
      </c>
      <c r="P30" s="111">
        <v>0</v>
      </c>
      <c r="Q30" s="111">
        <v>32</v>
      </c>
      <c r="R30" s="111">
        <v>0</v>
      </c>
      <c r="S30" s="111">
        <v>6</v>
      </c>
      <c r="T30" s="111">
        <v>0</v>
      </c>
      <c r="U30" s="111">
        <v>72</v>
      </c>
      <c r="V30" s="111">
        <v>4</v>
      </c>
      <c r="W30" s="111">
        <v>64</v>
      </c>
    </row>
    <row r="31" spans="2:23" s="115" customFormat="1" ht="15.75" x14ac:dyDescent="0.25">
      <c r="B31" s="114" t="s">
        <v>129</v>
      </c>
      <c r="C31" s="116">
        <f>+SUM(C28:C30)</f>
        <v>12</v>
      </c>
      <c r="D31" s="116">
        <f t="shared" ref="D31:W31" si="6">+SUM(D28:D30)</f>
        <v>9</v>
      </c>
      <c r="E31" s="116">
        <f t="shared" si="6"/>
        <v>11</v>
      </c>
      <c r="F31" s="116">
        <f t="shared" si="6"/>
        <v>32</v>
      </c>
      <c r="G31" s="116">
        <f t="shared" si="6"/>
        <v>52</v>
      </c>
      <c r="H31" s="116">
        <f t="shared" si="6"/>
        <v>0</v>
      </c>
      <c r="I31" s="116">
        <f t="shared" si="6"/>
        <v>30</v>
      </c>
      <c r="J31" s="116">
        <f t="shared" si="6"/>
        <v>552</v>
      </c>
      <c r="K31" s="116">
        <f t="shared" si="6"/>
        <v>46</v>
      </c>
      <c r="L31" s="116">
        <f t="shared" si="6"/>
        <v>2</v>
      </c>
      <c r="M31" s="116">
        <f t="shared" si="6"/>
        <v>37</v>
      </c>
      <c r="N31" s="116">
        <f t="shared" si="6"/>
        <v>48</v>
      </c>
      <c r="O31" s="116">
        <f t="shared" si="6"/>
        <v>18</v>
      </c>
      <c r="P31" s="116">
        <f t="shared" si="6"/>
        <v>10</v>
      </c>
      <c r="Q31" s="116">
        <f t="shared" si="6"/>
        <v>86</v>
      </c>
      <c r="R31" s="116">
        <f t="shared" si="6"/>
        <v>0</v>
      </c>
      <c r="S31" s="116">
        <f t="shared" si="6"/>
        <v>10</v>
      </c>
      <c r="T31" s="116">
        <f t="shared" si="6"/>
        <v>0</v>
      </c>
      <c r="U31" s="116">
        <f t="shared" si="6"/>
        <v>139</v>
      </c>
      <c r="V31" s="116">
        <f t="shared" si="6"/>
        <v>14</v>
      </c>
      <c r="W31" s="116">
        <f t="shared" si="6"/>
        <v>167</v>
      </c>
    </row>
    <row r="32" spans="2:23" s="115" customFormat="1" ht="15.75" x14ac:dyDescent="0.25">
      <c r="B32" s="119">
        <v>44652</v>
      </c>
      <c r="C32" s="113">
        <v>4</v>
      </c>
      <c r="D32" s="113">
        <v>0</v>
      </c>
      <c r="E32" s="113">
        <v>1</v>
      </c>
      <c r="F32" s="113">
        <v>4</v>
      </c>
      <c r="G32" s="113">
        <v>21</v>
      </c>
      <c r="H32" s="113">
        <v>0</v>
      </c>
      <c r="I32" s="113">
        <v>6</v>
      </c>
      <c r="J32" s="113">
        <v>195</v>
      </c>
      <c r="K32" s="113">
        <v>10</v>
      </c>
      <c r="L32" s="113">
        <v>0</v>
      </c>
      <c r="M32" s="113">
        <v>14</v>
      </c>
      <c r="N32" s="113">
        <v>22</v>
      </c>
      <c r="O32" s="113">
        <v>9</v>
      </c>
      <c r="P32" s="113">
        <v>1</v>
      </c>
      <c r="Q32" s="113">
        <v>27</v>
      </c>
      <c r="R32" s="113">
        <v>0</v>
      </c>
      <c r="S32" s="113">
        <v>1</v>
      </c>
      <c r="T32" s="113">
        <v>0</v>
      </c>
      <c r="U32" s="113">
        <v>33</v>
      </c>
      <c r="V32" s="113">
        <v>15</v>
      </c>
      <c r="W32" s="113">
        <v>59</v>
      </c>
    </row>
    <row r="33" spans="2:23" s="115" customFormat="1" ht="15.75" x14ac:dyDescent="0.25">
      <c r="B33" s="119">
        <v>44682</v>
      </c>
      <c r="C33" s="113">
        <v>3</v>
      </c>
      <c r="D33" s="113">
        <v>1</v>
      </c>
      <c r="E33" s="113">
        <v>7</v>
      </c>
      <c r="F33" s="113">
        <v>14</v>
      </c>
      <c r="G33" s="113">
        <v>23</v>
      </c>
      <c r="H33" s="113">
        <v>1</v>
      </c>
      <c r="I33" s="113">
        <v>4</v>
      </c>
      <c r="J33" s="113">
        <v>172</v>
      </c>
      <c r="K33" s="113">
        <v>13</v>
      </c>
      <c r="L33" s="113">
        <v>1</v>
      </c>
      <c r="M33" s="113">
        <v>13</v>
      </c>
      <c r="N33" s="113">
        <v>11</v>
      </c>
      <c r="O33" s="113">
        <v>4</v>
      </c>
      <c r="P33" s="113">
        <v>1</v>
      </c>
      <c r="Q33" s="113">
        <v>20</v>
      </c>
      <c r="R33" s="113">
        <v>0</v>
      </c>
      <c r="S33" s="113">
        <v>6</v>
      </c>
      <c r="T33" s="113">
        <v>0</v>
      </c>
      <c r="U33" s="113">
        <v>60</v>
      </c>
      <c r="V33" s="113">
        <v>4</v>
      </c>
      <c r="W33" s="113">
        <v>56</v>
      </c>
    </row>
    <row r="34" spans="2:23" s="115" customFormat="1" ht="15.75" x14ac:dyDescent="0.25">
      <c r="B34" s="119">
        <v>44713</v>
      </c>
      <c r="C34" s="113">
        <v>3</v>
      </c>
      <c r="D34" s="113">
        <v>0</v>
      </c>
      <c r="E34" s="113">
        <v>6</v>
      </c>
      <c r="F34" s="113">
        <v>10</v>
      </c>
      <c r="G34" s="113">
        <v>19</v>
      </c>
      <c r="H34" s="113">
        <v>0</v>
      </c>
      <c r="I34" s="113">
        <v>8</v>
      </c>
      <c r="J34" s="113">
        <v>126</v>
      </c>
      <c r="K34" s="113">
        <v>12</v>
      </c>
      <c r="L34" s="113">
        <v>1</v>
      </c>
      <c r="M34" s="113">
        <v>9</v>
      </c>
      <c r="N34" s="113">
        <v>18</v>
      </c>
      <c r="O34" s="113">
        <v>2</v>
      </c>
      <c r="P34" s="113">
        <v>3</v>
      </c>
      <c r="Q34" s="113">
        <v>32</v>
      </c>
      <c r="R34" s="113">
        <v>0</v>
      </c>
      <c r="S34" s="113">
        <v>3</v>
      </c>
      <c r="T34" s="113">
        <v>0</v>
      </c>
      <c r="U34" s="113">
        <v>59</v>
      </c>
      <c r="V34" s="113">
        <v>5</v>
      </c>
      <c r="W34" s="113">
        <v>57</v>
      </c>
    </row>
    <row r="35" spans="2:23" s="115" customFormat="1" ht="15.75" x14ac:dyDescent="0.25">
      <c r="B35" s="114" t="s">
        <v>128</v>
      </c>
      <c r="C35" s="116">
        <f>+SUM(C32:C34)</f>
        <v>10</v>
      </c>
      <c r="D35" s="116">
        <f t="shared" ref="D35:W35" si="7">+SUM(D32:D34)</f>
        <v>1</v>
      </c>
      <c r="E35" s="116">
        <f t="shared" si="7"/>
        <v>14</v>
      </c>
      <c r="F35" s="116">
        <f t="shared" si="7"/>
        <v>28</v>
      </c>
      <c r="G35" s="116">
        <f t="shared" si="7"/>
        <v>63</v>
      </c>
      <c r="H35" s="116">
        <f t="shared" si="7"/>
        <v>1</v>
      </c>
      <c r="I35" s="116">
        <f t="shared" si="7"/>
        <v>18</v>
      </c>
      <c r="J35" s="116">
        <f t="shared" si="7"/>
        <v>493</v>
      </c>
      <c r="K35" s="116">
        <f t="shared" si="7"/>
        <v>35</v>
      </c>
      <c r="L35" s="116">
        <f t="shared" si="7"/>
        <v>2</v>
      </c>
      <c r="M35" s="116">
        <f t="shared" si="7"/>
        <v>36</v>
      </c>
      <c r="N35" s="116">
        <f t="shared" si="7"/>
        <v>51</v>
      </c>
      <c r="O35" s="116">
        <f t="shared" si="7"/>
        <v>15</v>
      </c>
      <c r="P35" s="116">
        <f t="shared" si="7"/>
        <v>5</v>
      </c>
      <c r="Q35" s="116">
        <f t="shared" si="7"/>
        <v>79</v>
      </c>
      <c r="R35" s="116">
        <f t="shared" si="7"/>
        <v>0</v>
      </c>
      <c r="S35" s="116">
        <f t="shared" si="7"/>
        <v>10</v>
      </c>
      <c r="T35" s="116">
        <f t="shared" si="7"/>
        <v>0</v>
      </c>
      <c r="U35" s="116">
        <f t="shared" si="7"/>
        <v>152</v>
      </c>
      <c r="V35" s="116">
        <f t="shared" si="7"/>
        <v>24</v>
      </c>
      <c r="W35" s="116">
        <f t="shared" si="7"/>
        <v>172</v>
      </c>
    </row>
    <row r="36" spans="2:23" s="115" customFormat="1" ht="15.75" x14ac:dyDescent="0.25">
      <c r="B36" s="118">
        <v>44743</v>
      </c>
      <c r="C36" s="113">
        <v>2</v>
      </c>
      <c r="D36" s="113">
        <v>0</v>
      </c>
      <c r="E36" s="113">
        <v>10</v>
      </c>
      <c r="F36" s="113">
        <v>5</v>
      </c>
      <c r="G36" s="113">
        <v>22</v>
      </c>
      <c r="H36" s="113">
        <v>2</v>
      </c>
      <c r="I36" s="113">
        <v>6</v>
      </c>
      <c r="J36" s="113">
        <v>184</v>
      </c>
      <c r="K36" s="113">
        <v>64</v>
      </c>
      <c r="L36" s="113">
        <v>1</v>
      </c>
      <c r="M36" s="113">
        <v>14</v>
      </c>
      <c r="N36" s="113">
        <v>19</v>
      </c>
      <c r="O36" s="113">
        <v>2</v>
      </c>
      <c r="P36" s="113">
        <v>2</v>
      </c>
      <c r="Q36" s="113">
        <v>31</v>
      </c>
      <c r="R36" s="113">
        <v>0</v>
      </c>
      <c r="S36" s="113">
        <v>4</v>
      </c>
      <c r="T36" s="113">
        <v>0</v>
      </c>
      <c r="U36" s="113">
        <v>1</v>
      </c>
      <c r="V36" s="113">
        <v>7</v>
      </c>
      <c r="W36" s="113">
        <v>60</v>
      </c>
    </row>
    <row r="37" spans="2:23" s="115" customFormat="1" ht="15.75" x14ac:dyDescent="0.25">
      <c r="B37" s="118">
        <v>44774</v>
      </c>
      <c r="C37" s="113">
        <v>1</v>
      </c>
      <c r="D37" s="113">
        <v>2</v>
      </c>
      <c r="E37" s="113">
        <v>11</v>
      </c>
      <c r="F37" s="113">
        <v>12</v>
      </c>
      <c r="G37" s="113">
        <v>15</v>
      </c>
      <c r="H37" s="113">
        <v>1</v>
      </c>
      <c r="I37" s="113">
        <v>22</v>
      </c>
      <c r="J37" s="113">
        <v>170</v>
      </c>
      <c r="K37" s="113">
        <v>69</v>
      </c>
      <c r="L37" s="113">
        <v>2</v>
      </c>
      <c r="M37" s="113">
        <v>15</v>
      </c>
      <c r="N37" s="113">
        <v>23</v>
      </c>
      <c r="O37" s="113">
        <v>2</v>
      </c>
      <c r="P37" s="113">
        <v>1</v>
      </c>
      <c r="Q37" s="113">
        <v>30</v>
      </c>
      <c r="R37" s="113">
        <v>0</v>
      </c>
      <c r="S37" s="113">
        <v>16</v>
      </c>
      <c r="T37" s="113">
        <v>0</v>
      </c>
      <c r="U37" s="113">
        <v>3</v>
      </c>
      <c r="V37" s="113">
        <v>3</v>
      </c>
      <c r="W37" s="113">
        <v>104</v>
      </c>
    </row>
    <row r="38" spans="2:23" s="115" customFormat="1" ht="15.75" x14ac:dyDescent="0.25">
      <c r="B38" s="118">
        <v>44805</v>
      </c>
      <c r="C38" s="113">
        <v>3</v>
      </c>
      <c r="D38" s="113">
        <v>2</v>
      </c>
      <c r="E38" s="113">
        <v>3</v>
      </c>
      <c r="F38" s="113">
        <v>4</v>
      </c>
      <c r="G38" s="113">
        <v>17</v>
      </c>
      <c r="H38" s="113">
        <v>1</v>
      </c>
      <c r="I38" s="113">
        <v>27</v>
      </c>
      <c r="J38" s="113">
        <v>141</v>
      </c>
      <c r="K38" s="113">
        <v>26</v>
      </c>
      <c r="L38" s="113">
        <v>3</v>
      </c>
      <c r="M38" s="113">
        <v>12</v>
      </c>
      <c r="N38" s="113">
        <v>17</v>
      </c>
      <c r="O38" s="113">
        <v>0</v>
      </c>
      <c r="P38" s="113">
        <v>7</v>
      </c>
      <c r="Q38" s="113">
        <v>16</v>
      </c>
      <c r="R38" s="113">
        <v>1</v>
      </c>
      <c r="S38" s="113">
        <v>9</v>
      </c>
      <c r="T38" s="113">
        <v>0</v>
      </c>
      <c r="U38" s="113">
        <v>29</v>
      </c>
      <c r="V38" s="113">
        <v>3</v>
      </c>
      <c r="W38" s="113">
        <v>98</v>
      </c>
    </row>
    <row r="39" spans="2:23" s="115" customFormat="1" ht="15.75" x14ac:dyDescent="0.25">
      <c r="B39" s="114" t="s">
        <v>127</v>
      </c>
      <c r="C39" s="116">
        <f>+SUM(C36:C38)</f>
        <v>6</v>
      </c>
      <c r="D39" s="116">
        <f t="shared" ref="D39:W39" si="8">+SUM(D36:D38)</f>
        <v>4</v>
      </c>
      <c r="E39" s="116">
        <f t="shared" si="8"/>
        <v>24</v>
      </c>
      <c r="F39" s="116">
        <f t="shared" si="8"/>
        <v>21</v>
      </c>
      <c r="G39" s="116">
        <f t="shared" si="8"/>
        <v>54</v>
      </c>
      <c r="H39" s="116">
        <f t="shared" si="8"/>
        <v>4</v>
      </c>
      <c r="I39" s="116">
        <f t="shared" si="8"/>
        <v>55</v>
      </c>
      <c r="J39" s="116">
        <f t="shared" si="8"/>
        <v>495</v>
      </c>
      <c r="K39" s="116">
        <f t="shared" si="8"/>
        <v>159</v>
      </c>
      <c r="L39" s="116">
        <f t="shared" si="8"/>
        <v>6</v>
      </c>
      <c r="M39" s="116">
        <f t="shared" si="8"/>
        <v>41</v>
      </c>
      <c r="N39" s="116">
        <f t="shared" si="8"/>
        <v>59</v>
      </c>
      <c r="O39" s="116">
        <f t="shared" si="8"/>
        <v>4</v>
      </c>
      <c r="P39" s="116">
        <f t="shared" si="8"/>
        <v>10</v>
      </c>
      <c r="Q39" s="116">
        <f t="shared" si="8"/>
        <v>77</v>
      </c>
      <c r="R39" s="116">
        <f t="shared" si="8"/>
        <v>1</v>
      </c>
      <c r="S39" s="116">
        <f t="shared" si="8"/>
        <v>29</v>
      </c>
      <c r="T39" s="116">
        <f t="shared" si="8"/>
        <v>0</v>
      </c>
      <c r="U39" s="116">
        <f t="shared" si="8"/>
        <v>33</v>
      </c>
      <c r="V39" s="116">
        <f t="shared" si="8"/>
        <v>13</v>
      </c>
      <c r="W39" s="116">
        <f t="shared" si="8"/>
        <v>262</v>
      </c>
    </row>
    <row r="40" spans="2:23" ht="15.75" x14ac:dyDescent="0.25">
      <c r="B40" s="118">
        <v>44835</v>
      </c>
      <c r="C40" s="123">
        <v>1</v>
      </c>
      <c r="D40" s="123">
        <v>1</v>
      </c>
      <c r="E40" s="123">
        <v>7</v>
      </c>
      <c r="F40" s="123">
        <v>10</v>
      </c>
      <c r="G40" s="123">
        <v>19</v>
      </c>
      <c r="H40" s="123">
        <v>1</v>
      </c>
      <c r="I40" s="123">
        <v>25</v>
      </c>
      <c r="J40" s="123">
        <v>154</v>
      </c>
      <c r="K40" s="123">
        <v>16</v>
      </c>
      <c r="L40" s="123">
        <v>1</v>
      </c>
      <c r="M40" s="123">
        <v>9</v>
      </c>
      <c r="N40" s="123">
        <v>16</v>
      </c>
      <c r="O40" s="123">
        <v>0</v>
      </c>
      <c r="P40" s="123">
        <v>4</v>
      </c>
      <c r="Q40" s="123">
        <v>22</v>
      </c>
      <c r="R40" s="123">
        <v>0</v>
      </c>
      <c r="S40" s="123">
        <v>9</v>
      </c>
      <c r="T40" s="123">
        <v>0</v>
      </c>
      <c r="U40" s="123">
        <v>44</v>
      </c>
      <c r="V40" s="123">
        <v>2</v>
      </c>
      <c r="W40" s="123">
        <v>115</v>
      </c>
    </row>
    <row r="41" spans="2:23" ht="15.75" x14ac:dyDescent="0.25">
      <c r="B41" s="118">
        <v>44866</v>
      </c>
      <c r="C41" s="123">
        <v>4</v>
      </c>
      <c r="D41" s="123">
        <v>1</v>
      </c>
      <c r="E41" s="123">
        <v>6</v>
      </c>
      <c r="F41" s="123">
        <v>19</v>
      </c>
      <c r="G41" s="123">
        <v>16</v>
      </c>
      <c r="H41" s="123">
        <v>3</v>
      </c>
      <c r="I41" s="123">
        <v>18</v>
      </c>
      <c r="J41" s="123">
        <v>140</v>
      </c>
      <c r="K41" s="123">
        <v>11</v>
      </c>
      <c r="L41" s="123">
        <v>0</v>
      </c>
      <c r="M41" s="123">
        <v>16</v>
      </c>
      <c r="N41" s="123">
        <v>13</v>
      </c>
      <c r="O41" s="123">
        <v>1</v>
      </c>
      <c r="P41" s="123">
        <v>6</v>
      </c>
      <c r="Q41" s="123">
        <v>19</v>
      </c>
      <c r="R41" s="123">
        <v>1</v>
      </c>
      <c r="S41" s="123">
        <v>8</v>
      </c>
      <c r="T41" s="123">
        <v>0</v>
      </c>
      <c r="U41" s="123">
        <v>41</v>
      </c>
      <c r="V41" s="123">
        <v>1</v>
      </c>
      <c r="W41" s="123">
        <v>109</v>
      </c>
    </row>
    <row r="42" spans="2:23" ht="15.75" x14ac:dyDescent="0.25">
      <c r="B42" s="118">
        <v>44896</v>
      </c>
      <c r="C42" s="123">
        <v>6</v>
      </c>
      <c r="D42" s="123">
        <v>2</v>
      </c>
      <c r="E42" s="123">
        <v>9</v>
      </c>
      <c r="F42" s="123">
        <v>7</v>
      </c>
      <c r="G42" s="123">
        <v>21</v>
      </c>
      <c r="H42" s="123">
        <v>3</v>
      </c>
      <c r="I42" s="123">
        <v>16</v>
      </c>
      <c r="J42" s="123">
        <v>102</v>
      </c>
      <c r="K42" s="123">
        <v>13</v>
      </c>
      <c r="L42" s="123">
        <v>3</v>
      </c>
      <c r="M42" s="123">
        <v>23</v>
      </c>
      <c r="N42" s="123">
        <v>16</v>
      </c>
      <c r="O42" s="123">
        <v>0</v>
      </c>
      <c r="P42" s="123">
        <v>5</v>
      </c>
      <c r="Q42" s="123">
        <v>15</v>
      </c>
      <c r="R42" s="123">
        <v>3</v>
      </c>
      <c r="S42" s="123">
        <v>8</v>
      </c>
      <c r="T42" s="123">
        <v>0</v>
      </c>
      <c r="U42" s="123">
        <v>40</v>
      </c>
      <c r="V42" s="123">
        <v>3</v>
      </c>
      <c r="W42" s="123">
        <v>111</v>
      </c>
    </row>
    <row r="43" spans="2:23" s="120" customFormat="1" ht="15.75" x14ac:dyDescent="0.25">
      <c r="B43" s="121" t="s">
        <v>132</v>
      </c>
      <c r="C43" s="122">
        <f>+SUM(C40:C42)</f>
        <v>11</v>
      </c>
      <c r="D43" s="122">
        <f t="shared" ref="D43:T43" si="9">+SUM(D40:D42)</f>
        <v>4</v>
      </c>
      <c r="E43" s="122">
        <f t="shared" si="9"/>
        <v>22</v>
      </c>
      <c r="F43" s="122">
        <f t="shared" si="9"/>
        <v>36</v>
      </c>
      <c r="G43" s="122">
        <f t="shared" si="9"/>
        <v>56</v>
      </c>
      <c r="H43" s="122">
        <f t="shared" si="9"/>
        <v>7</v>
      </c>
      <c r="I43" s="122">
        <f t="shared" si="9"/>
        <v>59</v>
      </c>
      <c r="J43" s="122">
        <f t="shared" si="9"/>
        <v>396</v>
      </c>
      <c r="K43" s="122">
        <f t="shared" si="9"/>
        <v>40</v>
      </c>
      <c r="L43" s="122">
        <f t="shared" si="9"/>
        <v>4</v>
      </c>
      <c r="M43" s="122">
        <f t="shared" si="9"/>
        <v>48</v>
      </c>
      <c r="N43" s="122">
        <f t="shared" si="9"/>
        <v>45</v>
      </c>
      <c r="O43" s="122">
        <f t="shared" si="9"/>
        <v>1</v>
      </c>
      <c r="P43" s="122">
        <f t="shared" si="9"/>
        <v>15</v>
      </c>
      <c r="Q43" s="122">
        <f t="shared" si="9"/>
        <v>56</v>
      </c>
      <c r="R43" s="122">
        <f t="shared" si="9"/>
        <v>4</v>
      </c>
      <c r="S43" s="122">
        <f t="shared" si="9"/>
        <v>25</v>
      </c>
      <c r="T43" s="122">
        <f t="shared" si="9"/>
        <v>0</v>
      </c>
      <c r="U43" s="140">
        <f>SUM(U40:U42)</f>
        <v>125</v>
      </c>
      <c r="V43" s="140">
        <f t="shared" ref="V43:W43" si="10">SUM(V40:V42)</f>
        <v>6</v>
      </c>
      <c r="W43" s="140">
        <f t="shared" si="10"/>
        <v>335</v>
      </c>
    </row>
    <row r="44" spans="2:23" x14ac:dyDescent="0.25">
      <c r="B44" s="64"/>
      <c r="H44"/>
      <c r="I44"/>
      <c r="L44"/>
      <c r="M44"/>
      <c r="N44"/>
      <c r="O44"/>
      <c r="P44"/>
      <c r="U44" s="139"/>
    </row>
    <row r="45" spans="2:23" ht="18.75" x14ac:dyDescent="0.3">
      <c r="B45" s="3" t="s">
        <v>2</v>
      </c>
      <c r="G45" s="4"/>
      <c r="I45"/>
      <c r="K45" s="4"/>
      <c r="M45" s="5"/>
      <c r="P45"/>
    </row>
    <row r="46" spans="2:23" x14ac:dyDescent="0.25">
      <c r="B46" s="34" t="s">
        <v>13</v>
      </c>
      <c r="C46" s="35"/>
      <c r="D46" s="35" t="s">
        <v>112</v>
      </c>
      <c r="E46" s="35"/>
      <c r="F46" s="35"/>
      <c r="G46" s="35"/>
      <c r="H46" s="35"/>
      <c r="I46" s="35"/>
      <c r="K46" s="4"/>
      <c r="M46" s="5"/>
      <c r="P46"/>
    </row>
    <row r="47" spans="2:23" x14ac:dyDescent="0.25">
      <c r="B47" s="34" t="s">
        <v>14</v>
      </c>
      <c r="C47" s="35"/>
      <c r="D47" s="35" t="s">
        <v>30</v>
      </c>
      <c r="E47" s="35"/>
      <c r="F47" s="35"/>
      <c r="G47" s="35"/>
      <c r="H47" s="35"/>
      <c r="I47" s="35"/>
      <c r="K47" s="4"/>
      <c r="M47" s="5"/>
      <c r="P47"/>
    </row>
    <row r="48" spans="2:23" x14ac:dyDescent="0.25">
      <c r="B48" s="34" t="s">
        <v>15</v>
      </c>
      <c r="C48" s="35"/>
      <c r="D48" s="35" t="s">
        <v>32</v>
      </c>
      <c r="E48" s="35"/>
      <c r="F48" s="35"/>
      <c r="G48" s="35"/>
      <c r="H48" s="35"/>
      <c r="I48" s="35"/>
      <c r="K48" s="4"/>
      <c r="M48" s="5"/>
      <c r="P48"/>
    </row>
    <row r="49" spans="2:16" x14ac:dyDescent="0.25">
      <c r="B49" s="34" t="s">
        <v>16</v>
      </c>
      <c r="C49" s="35"/>
      <c r="D49" s="35" t="s">
        <v>34</v>
      </c>
      <c r="E49" s="35"/>
      <c r="F49" s="35"/>
      <c r="G49" s="35"/>
      <c r="H49" s="35"/>
      <c r="I49" s="35"/>
      <c r="K49" s="4"/>
      <c r="M49" s="5"/>
      <c r="P49"/>
    </row>
    <row r="50" spans="2:16" x14ac:dyDescent="0.25">
      <c r="B50" s="34" t="s">
        <v>17</v>
      </c>
      <c r="C50" s="35"/>
      <c r="D50" s="35" t="s">
        <v>33</v>
      </c>
      <c r="E50" s="35"/>
      <c r="F50" s="35"/>
      <c r="G50" s="35"/>
      <c r="H50" s="35"/>
      <c r="I50" s="35"/>
      <c r="K50" s="4"/>
      <c r="M50" s="5"/>
      <c r="P50"/>
    </row>
    <row r="51" spans="2:16" x14ac:dyDescent="0.25">
      <c r="B51" s="34" t="s">
        <v>18</v>
      </c>
      <c r="C51" s="35"/>
      <c r="D51" s="35" t="s">
        <v>35</v>
      </c>
      <c r="E51" s="35"/>
      <c r="F51" s="35"/>
      <c r="G51" s="35"/>
      <c r="H51" s="35"/>
      <c r="I51" s="35"/>
      <c r="K51" s="4"/>
      <c r="M51" s="5"/>
      <c r="P51"/>
    </row>
    <row r="52" spans="2:16" x14ac:dyDescent="0.25">
      <c r="B52" s="34" t="s">
        <v>19</v>
      </c>
      <c r="C52" s="35"/>
      <c r="D52" s="35" t="s">
        <v>37</v>
      </c>
      <c r="E52" s="35"/>
      <c r="F52" s="35"/>
      <c r="G52" s="35"/>
      <c r="H52" s="35"/>
      <c r="I52" s="35"/>
      <c r="K52" s="4"/>
      <c r="M52" s="5"/>
      <c r="P52"/>
    </row>
    <row r="53" spans="2:16" x14ac:dyDescent="0.25">
      <c r="B53" s="39" t="s">
        <v>20</v>
      </c>
      <c r="C53" s="1"/>
      <c r="D53" s="1" t="s">
        <v>100</v>
      </c>
      <c r="E53" s="1"/>
      <c r="F53" s="1"/>
      <c r="G53" s="1"/>
      <c r="H53" s="1"/>
      <c r="I53" s="1"/>
      <c r="K53" s="4"/>
      <c r="M53" s="5"/>
      <c r="P53"/>
    </row>
    <row r="54" spans="2:16" x14ac:dyDescent="0.25">
      <c r="B54" s="43" t="s">
        <v>21</v>
      </c>
      <c r="C54" s="2"/>
      <c r="D54" s="2" t="s">
        <v>36</v>
      </c>
      <c r="E54" s="2"/>
      <c r="F54" s="2"/>
      <c r="G54" s="2"/>
      <c r="H54" s="2"/>
      <c r="I54" s="2"/>
      <c r="K54" s="4"/>
      <c r="M54" s="5"/>
      <c r="P54"/>
    </row>
    <row r="55" spans="2:16" x14ac:dyDescent="0.25">
      <c r="B55" s="34" t="s">
        <v>22</v>
      </c>
      <c r="C55" s="35"/>
      <c r="D55" s="35" t="s">
        <v>38</v>
      </c>
      <c r="E55" s="35"/>
      <c r="F55" s="35"/>
      <c r="G55" s="35"/>
      <c r="H55" s="35"/>
      <c r="I55" s="35"/>
      <c r="K55" s="4"/>
      <c r="M55" s="5"/>
      <c r="P55"/>
    </row>
    <row r="56" spans="2:16" x14ac:dyDescent="0.25">
      <c r="B56" s="34" t="s">
        <v>23</v>
      </c>
      <c r="C56" s="35"/>
      <c r="D56" s="35" t="s">
        <v>39</v>
      </c>
      <c r="E56" s="35"/>
      <c r="F56" s="35"/>
      <c r="G56" s="35"/>
      <c r="H56" s="35"/>
      <c r="I56" s="35"/>
      <c r="K56" s="4"/>
      <c r="M56" s="5"/>
      <c r="P56"/>
    </row>
    <row r="57" spans="2:16" x14ac:dyDescent="0.25">
      <c r="B57" s="34" t="s">
        <v>49</v>
      </c>
      <c r="C57" s="35"/>
      <c r="D57" s="35" t="s">
        <v>40</v>
      </c>
      <c r="E57" s="35"/>
      <c r="F57" s="35"/>
      <c r="G57" s="35"/>
      <c r="H57" s="35"/>
      <c r="I57" s="35"/>
      <c r="K57" s="4"/>
      <c r="M57" s="5"/>
      <c r="P57"/>
    </row>
    <row r="58" spans="2:16" x14ac:dyDescent="0.25">
      <c r="B58" s="34" t="s">
        <v>119</v>
      </c>
      <c r="C58" s="35"/>
      <c r="D58" s="35" t="s">
        <v>120</v>
      </c>
      <c r="E58" s="35"/>
      <c r="F58" s="35"/>
      <c r="G58" s="35"/>
      <c r="H58" s="35"/>
      <c r="I58" s="35"/>
      <c r="K58" s="4"/>
      <c r="M58" s="5"/>
      <c r="P58"/>
    </row>
    <row r="59" spans="2:16" x14ac:dyDescent="0.25">
      <c r="B59" s="34" t="s">
        <v>24</v>
      </c>
      <c r="C59" s="35"/>
      <c r="D59" s="35" t="s">
        <v>41</v>
      </c>
      <c r="E59" s="35"/>
      <c r="F59" s="35"/>
      <c r="G59" s="35"/>
      <c r="H59" s="35"/>
      <c r="I59" s="35"/>
      <c r="K59" s="4"/>
      <c r="M59" s="5"/>
      <c r="P59"/>
    </row>
    <row r="60" spans="2:16" x14ac:dyDescent="0.25">
      <c r="B60" s="34" t="s">
        <v>25</v>
      </c>
      <c r="C60" s="35"/>
      <c r="D60" s="35" t="s">
        <v>42</v>
      </c>
      <c r="E60" s="35"/>
      <c r="F60" s="35"/>
      <c r="G60" s="35"/>
      <c r="H60" s="35"/>
      <c r="I60" s="35"/>
      <c r="K60" s="4"/>
      <c r="M60" s="5"/>
      <c r="P60"/>
    </row>
    <row r="61" spans="2:16" x14ac:dyDescent="0.25">
      <c r="B61" s="34" t="s">
        <v>48</v>
      </c>
      <c r="C61" s="35"/>
      <c r="D61" s="35" t="s">
        <v>43</v>
      </c>
      <c r="E61" s="35"/>
      <c r="F61" s="35"/>
      <c r="G61" s="35"/>
      <c r="H61" s="35"/>
      <c r="I61" s="35"/>
      <c r="K61" s="4"/>
      <c r="M61" s="5"/>
      <c r="P61"/>
    </row>
    <row r="62" spans="2:16" x14ac:dyDescent="0.25">
      <c r="B62" s="34" t="s">
        <v>26</v>
      </c>
      <c r="C62" s="35"/>
      <c r="D62" s="35" t="s">
        <v>44</v>
      </c>
      <c r="E62" s="35"/>
      <c r="F62" s="35"/>
      <c r="G62" s="35"/>
      <c r="H62" s="35"/>
      <c r="I62" s="35"/>
      <c r="K62" s="4"/>
      <c r="M62" s="5"/>
      <c r="P62"/>
    </row>
    <row r="63" spans="2:16" x14ac:dyDescent="0.25">
      <c r="B63" s="34" t="s">
        <v>50</v>
      </c>
      <c r="C63" s="35"/>
      <c r="D63" s="35" t="s">
        <v>45</v>
      </c>
      <c r="E63" s="35"/>
      <c r="F63" s="35"/>
      <c r="G63" s="35"/>
      <c r="H63" s="35"/>
      <c r="I63" s="35"/>
      <c r="K63" s="4"/>
      <c r="M63" s="5"/>
      <c r="P63"/>
    </row>
    <row r="64" spans="2:16" x14ac:dyDescent="0.25">
      <c r="B64" s="34" t="s">
        <v>27</v>
      </c>
      <c r="C64" s="35"/>
      <c r="D64" s="35" t="s">
        <v>46</v>
      </c>
      <c r="E64" s="35"/>
      <c r="F64" s="35"/>
      <c r="G64" s="35"/>
      <c r="H64" s="35"/>
      <c r="I64" s="35"/>
      <c r="K64" s="4"/>
      <c r="M64" s="5"/>
      <c r="P64"/>
    </row>
    <row r="65" spans="2:9" x14ac:dyDescent="0.25">
      <c r="B65" s="34" t="s">
        <v>28</v>
      </c>
      <c r="C65" s="35"/>
      <c r="D65" s="35" t="s">
        <v>31</v>
      </c>
      <c r="E65" s="35"/>
      <c r="F65" s="35"/>
      <c r="G65" s="35"/>
      <c r="H65" s="35"/>
      <c r="I65" s="35"/>
    </row>
    <row r="66" spans="2:9" x14ac:dyDescent="0.25">
      <c r="B66" s="34" t="s">
        <v>29</v>
      </c>
      <c r="C66" s="35"/>
      <c r="D66" s="35" t="s">
        <v>47</v>
      </c>
      <c r="E66" s="35"/>
      <c r="F66" s="35"/>
      <c r="G66" s="35"/>
      <c r="H66" s="35"/>
      <c r="I66" s="35"/>
    </row>
    <row r="68" spans="2:9" x14ac:dyDescent="0.25">
      <c r="B68" s="47" t="s">
        <v>161</v>
      </c>
    </row>
  </sheetData>
  <sheetProtection algorithmName="SHA-512" hashValue="61WQRA2OVBxr0MeTq5ylV6YcxDgM7+/j0d781Q7vvU8U0iD0LsL7WQ/gbCJsCloWgZ88akNGeO+VgHsNFuttcA==" saltValue="p7oOvKhh2nWjzlDHzJ8GfQ==" spinCount="100000" sheet="1" objects="1" scenarios="1" insertColumns="0" insertRows="0" deleteColumns="0" deleteRows="0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47"/>
  <sheetViews>
    <sheetView showGridLines="0" zoomScale="115" zoomScaleNormal="115" workbookViewId="0"/>
  </sheetViews>
  <sheetFormatPr baseColWidth="10" defaultColWidth="9.140625" defaultRowHeight="15" x14ac:dyDescent="0.25"/>
  <cols>
    <col min="1" max="1" width="5.7109375" customWidth="1"/>
    <col min="2" max="2" width="16.7109375" customWidth="1"/>
    <col min="3" max="3" width="16.140625" bestFit="1" customWidth="1"/>
    <col min="4" max="4" width="14" bestFit="1" customWidth="1"/>
    <col min="5" max="5" width="47.7109375" customWidth="1"/>
  </cols>
  <sheetData>
    <row r="1" spans="2:4" ht="50.1" customHeight="1" x14ac:dyDescent="0.25"/>
    <row r="2" spans="2:4" ht="20.100000000000001" customHeight="1" x14ac:dyDescent="0.3">
      <c r="B2" s="14" t="s">
        <v>102</v>
      </c>
    </row>
    <row r="3" spans="2:4" ht="30" customHeight="1" x14ac:dyDescent="0.25">
      <c r="B3" s="80"/>
      <c r="C3" s="230" t="s">
        <v>108</v>
      </c>
      <c r="D3" s="231"/>
    </row>
    <row r="4" spans="2:4" ht="30" customHeight="1" x14ac:dyDescent="0.25">
      <c r="B4" s="79" t="s">
        <v>0</v>
      </c>
      <c r="C4" s="78" t="s">
        <v>10</v>
      </c>
      <c r="D4" s="78" t="s">
        <v>12</v>
      </c>
    </row>
    <row r="5" spans="2:4" ht="15.75" x14ac:dyDescent="0.25">
      <c r="B5" s="13">
        <v>44104</v>
      </c>
      <c r="C5" s="141">
        <v>60</v>
      </c>
      <c r="D5" s="126">
        <v>0</v>
      </c>
    </row>
    <row r="6" spans="2:4" ht="15.75" x14ac:dyDescent="0.25">
      <c r="B6" s="100" t="s">
        <v>124</v>
      </c>
      <c r="C6" s="125">
        <f>+SUM(C3:C5)</f>
        <v>60</v>
      </c>
      <c r="D6" s="125">
        <f>+SUM(D3:D5)</f>
        <v>0</v>
      </c>
    </row>
    <row r="7" spans="2:4" ht="15.75" x14ac:dyDescent="0.25">
      <c r="B7" s="12">
        <v>44135</v>
      </c>
      <c r="C7" s="126">
        <v>132</v>
      </c>
      <c r="D7" s="126">
        <v>19</v>
      </c>
    </row>
    <row r="8" spans="2:4" ht="15.75" x14ac:dyDescent="0.25">
      <c r="B8" s="12">
        <v>44165</v>
      </c>
      <c r="C8" s="126">
        <v>139</v>
      </c>
      <c r="D8" s="126">
        <v>28</v>
      </c>
    </row>
    <row r="9" spans="2:4" ht="15.75" x14ac:dyDescent="0.25">
      <c r="B9" s="12">
        <v>44196</v>
      </c>
      <c r="C9" s="126">
        <v>126</v>
      </c>
      <c r="D9" s="126">
        <v>59</v>
      </c>
    </row>
    <row r="10" spans="2:4" ht="15.75" x14ac:dyDescent="0.25">
      <c r="B10" s="100" t="s">
        <v>123</v>
      </c>
      <c r="C10" s="125">
        <f>+SUM(C7:C9)</f>
        <v>397</v>
      </c>
      <c r="D10" s="125">
        <f>+SUM(D7:D9)</f>
        <v>106</v>
      </c>
    </row>
    <row r="11" spans="2:4" ht="15.75" x14ac:dyDescent="0.25">
      <c r="B11" s="12">
        <v>44227</v>
      </c>
      <c r="C11" s="126">
        <v>110</v>
      </c>
      <c r="D11" s="126">
        <v>36</v>
      </c>
    </row>
    <row r="12" spans="2:4" ht="15.75" x14ac:dyDescent="0.25">
      <c r="B12" s="12">
        <v>44255</v>
      </c>
      <c r="C12" s="126">
        <v>136</v>
      </c>
      <c r="D12" s="126">
        <v>142</v>
      </c>
    </row>
    <row r="13" spans="2:4" ht="15.75" x14ac:dyDescent="0.25">
      <c r="B13" s="12">
        <v>44286</v>
      </c>
      <c r="C13" s="126">
        <v>152</v>
      </c>
      <c r="D13" s="126">
        <v>208</v>
      </c>
    </row>
    <row r="14" spans="2:4" ht="15.75" x14ac:dyDescent="0.25">
      <c r="B14" s="100" t="s">
        <v>126</v>
      </c>
      <c r="C14" s="125">
        <f>+SUM(C11:C13)</f>
        <v>398</v>
      </c>
      <c r="D14" s="125">
        <f>+SUM(D11:D13)</f>
        <v>386</v>
      </c>
    </row>
    <row r="15" spans="2:4" ht="15.75" x14ac:dyDescent="0.25">
      <c r="B15" s="12">
        <v>44287</v>
      </c>
      <c r="C15" s="126">
        <v>145</v>
      </c>
      <c r="D15" s="126">
        <v>251</v>
      </c>
    </row>
    <row r="16" spans="2:4" ht="15.75" x14ac:dyDescent="0.25">
      <c r="B16" s="12">
        <v>44317</v>
      </c>
      <c r="C16" s="126">
        <v>179</v>
      </c>
      <c r="D16" s="126">
        <v>247</v>
      </c>
    </row>
    <row r="17" spans="2:4" ht="15.75" x14ac:dyDescent="0.25">
      <c r="B17" s="85">
        <v>44348</v>
      </c>
      <c r="C17" s="126">
        <v>148</v>
      </c>
      <c r="D17" s="126">
        <v>190</v>
      </c>
    </row>
    <row r="18" spans="2:4" ht="15.75" x14ac:dyDescent="0.25">
      <c r="B18" s="100" t="s">
        <v>125</v>
      </c>
      <c r="C18" s="125">
        <f>+SUM(C15:C17)</f>
        <v>472</v>
      </c>
      <c r="D18" s="125">
        <f>+SUM(D15:D17)</f>
        <v>688</v>
      </c>
    </row>
    <row r="19" spans="2:4" ht="15.75" x14ac:dyDescent="0.25">
      <c r="B19" s="12">
        <v>44378</v>
      </c>
      <c r="C19" s="126">
        <v>159</v>
      </c>
      <c r="D19" s="126">
        <v>166</v>
      </c>
    </row>
    <row r="20" spans="2:4" ht="15.75" x14ac:dyDescent="0.25">
      <c r="B20" s="12">
        <v>44409</v>
      </c>
      <c r="C20" s="126">
        <v>149</v>
      </c>
      <c r="D20" s="126">
        <v>164</v>
      </c>
    </row>
    <row r="21" spans="2:4" ht="15.75" x14ac:dyDescent="0.25">
      <c r="B21" s="65">
        <v>44440</v>
      </c>
      <c r="C21" s="126">
        <v>172</v>
      </c>
      <c r="D21" s="126">
        <v>168</v>
      </c>
    </row>
    <row r="22" spans="2:4" ht="15.75" x14ac:dyDescent="0.25">
      <c r="B22" s="100" t="s">
        <v>131</v>
      </c>
      <c r="C22" s="125">
        <f>+SUM(C19:C21)</f>
        <v>480</v>
      </c>
      <c r="D22" s="125">
        <f>+SUM(D19:D21)</f>
        <v>498</v>
      </c>
    </row>
    <row r="23" spans="2:4" ht="15.75" x14ac:dyDescent="0.25">
      <c r="B23" s="65">
        <v>44470</v>
      </c>
      <c r="C23" s="126">
        <v>178</v>
      </c>
      <c r="D23" s="126">
        <v>153</v>
      </c>
    </row>
    <row r="24" spans="2:4" ht="15.75" x14ac:dyDescent="0.25">
      <c r="B24" s="65">
        <v>44501</v>
      </c>
      <c r="C24" s="126">
        <v>136</v>
      </c>
      <c r="D24" s="126">
        <v>135</v>
      </c>
    </row>
    <row r="25" spans="2:4" ht="15.75" x14ac:dyDescent="0.25">
      <c r="B25" s="12">
        <v>44531</v>
      </c>
      <c r="C25" s="126">
        <v>111</v>
      </c>
      <c r="D25" s="126">
        <v>102</v>
      </c>
    </row>
    <row r="26" spans="2:4" ht="15.75" x14ac:dyDescent="0.25">
      <c r="B26" s="100" t="s">
        <v>130</v>
      </c>
      <c r="C26" s="125">
        <f>+SUM(C23:C25)</f>
        <v>425</v>
      </c>
      <c r="D26" s="125">
        <f>+SUM(D23:D25)</f>
        <v>390</v>
      </c>
    </row>
    <row r="27" spans="2:4" ht="15.75" x14ac:dyDescent="0.25">
      <c r="B27" s="12">
        <v>44562</v>
      </c>
      <c r="C27" s="126">
        <v>117</v>
      </c>
      <c r="D27" s="126">
        <v>180</v>
      </c>
    </row>
    <row r="28" spans="2:4" ht="15.75" x14ac:dyDescent="0.25">
      <c r="B28" s="65">
        <v>44593</v>
      </c>
      <c r="C28" s="126">
        <v>129</v>
      </c>
      <c r="D28" s="126">
        <v>155</v>
      </c>
    </row>
    <row r="29" spans="2:4" ht="15.75" x14ac:dyDescent="0.25">
      <c r="B29" s="12">
        <v>44621</v>
      </c>
      <c r="C29" s="126">
        <v>195</v>
      </c>
      <c r="D29" s="126">
        <v>152</v>
      </c>
    </row>
    <row r="30" spans="2:4" ht="15.75" x14ac:dyDescent="0.25">
      <c r="B30" s="100" t="s">
        <v>129</v>
      </c>
      <c r="C30" s="125">
        <f>+SUM(C27:C29)</f>
        <v>441</v>
      </c>
      <c r="D30" s="125">
        <f>+SUM(D27:D29)</f>
        <v>487</v>
      </c>
    </row>
    <row r="31" spans="2:4" ht="15.75" x14ac:dyDescent="0.25">
      <c r="B31" s="12">
        <v>44652</v>
      </c>
      <c r="C31" s="126">
        <v>159</v>
      </c>
      <c r="D31" s="126">
        <v>129</v>
      </c>
    </row>
    <row r="32" spans="2:4" ht="15.75" x14ac:dyDescent="0.25">
      <c r="B32" s="12">
        <v>44682</v>
      </c>
      <c r="C32" s="126">
        <v>169</v>
      </c>
      <c r="D32" s="126">
        <v>163</v>
      </c>
    </row>
    <row r="33" spans="2:5" ht="15.75" x14ac:dyDescent="0.25">
      <c r="B33" s="12">
        <v>44713</v>
      </c>
      <c r="C33" s="126">
        <v>122</v>
      </c>
      <c r="D33" s="126">
        <v>222</v>
      </c>
    </row>
    <row r="34" spans="2:5" ht="15.75" x14ac:dyDescent="0.25">
      <c r="B34" s="100" t="s">
        <v>128</v>
      </c>
      <c r="C34" s="125">
        <f>+SUM(C31:C33)</f>
        <v>450</v>
      </c>
      <c r="D34" s="125">
        <f>+SUM(D31:D33)</f>
        <v>514</v>
      </c>
    </row>
    <row r="35" spans="2:5" ht="15.75" x14ac:dyDescent="0.25">
      <c r="B35" s="65">
        <v>44743</v>
      </c>
      <c r="C35" s="126">
        <v>154</v>
      </c>
      <c r="D35" s="126">
        <v>140</v>
      </c>
    </row>
    <row r="36" spans="2:5" ht="15.75" x14ac:dyDescent="0.25">
      <c r="B36" s="12">
        <v>44774</v>
      </c>
      <c r="C36" s="126">
        <v>145</v>
      </c>
      <c r="D36" s="126">
        <v>138</v>
      </c>
    </row>
    <row r="37" spans="2:5" ht="15.75" x14ac:dyDescent="0.25">
      <c r="B37" s="12">
        <v>44805</v>
      </c>
      <c r="C37" s="126">
        <v>150</v>
      </c>
      <c r="D37" s="126">
        <v>63</v>
      </c>
    </row>
    <row r="38" spans="2:5" ht="15.75" x14ac:dyDescent="0.25">
      <c r="B38" s="100" t="s">
        <v>127</v>
      </c>
      <c r="C38" s="125">
        <f>+SUM(C35:C37)</f>
        <v>449</v>
      </c>
      <c r="D38" s="125">
        <f>+SUM(D35:D37)</f>
        <v>341</v>
      </c>
    </row>
    <row r="39" spans="2:5" ht="15.75" x14ac:dyDescent="0.25">
      <c r="B39" s="65">
        <v>44743</v>
      </c>
      <c r="C39" s="126">
        <v>118</v>
      </c>
      <c r="D39" s="126">
        <v>134</v>
      </c>
    </row>
    <row r="40" spans="2:5" ht="15.75" x14ac:dyDescent="0.25">
      <c r="B40" s="12">
        <v>44774</v>
      </c>
      <c r="C40" s="126">
        <v>109</v>
      </c>
      <c r="D40" s="126">
        <v>78</v>
      </c>
    </row>
    <row r="41" spans="2:5" ht="15.75" x14ac:dyDescent="0.25">
      <c r="B41" s="12">
        <v>44805</v>
      </c>
      <c r="C41" s="126">
        <v>102</v>
      </c>
      <c r="D41" s="126">
        <v>110</v>
      </c>
    </row>
    <row r="42" spans="2:5" ht="15.75" x14ac:dyDescent="0.25">
      <c r="B42" s="100" t="s">
        <v>132</v>
      </c>
      <c r="C42" s="125">
        <f>+SUM(C39:C41)</f>
        <v>329</v>
      </c>
      <c r="D42" s="125">
        <f>+SUM(D39:D41)</f>
        <v>322</v>
      </c>
    </row>
    <row r="44" spans="2:5" ht="18.75" x14ac:dyDescent="0.3">
      <c r="B44" s="3" t="s">
        <v>2</v>
      </c>
    </row>
    <row r="45" spans="2:5" ht="30" x14ac:dyDescent="0.25">
      <c r="B45" s="54" t="s">
        <v>70</v>
      </c>
      <c r="E45" s="77" t="s">
        <v>71</v>
      </c>
    </row>
    <row r="47" spans="2:5" x14ac:dyDescent="0.25">
      <c r="B47" s="47" t="s">
        <v>161</v>
      </c>
    </row>
  </sheetData>
  <sheetProtection algorithmName="SHA-512" hashValue="gH0cixPPEtIYSalGe3npi6sRCIV+knzUsWnA/QiUwtPmVFcDXnsKM2bMnUMAMcOgUZRH1OHJ/1CNYkiRwNN+TQ==" saltValue="sDJUiFy4/38sQb9MhNypFg==" spinCount="100000" sheet="1" objects="1" scenarios="1" insertColumns="0" insertRows="0" deleteColumns="0" deleteRows="0"/>
  <autoFilter ref="B4:D42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47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75.7109375" customWidth="1"/>
  </cols>
  <sheetData>
    <row r="1" spans="2:4" ht="50.1" customHeight="1" x14ac:dyDescent="0.25"/>
    <row r="2" spans="2:4" ht="20.100000000000001" customHeight="1" x14ac:dyDescent="0.3">
      <c r="B2" s="14" t="s">
        <v>103</v>
      </c>
    </row>
    <row r="3" spans="2:4" ht="30" customHeight="1" x14ac:dyDescent="0.25">
      <c r="B3" s="232" t="s">
        <v>109</v>
      </c>
      <c r="C3" s="232"/>
      <c r="D3" s="232"/>
    </row>
    <row r="4" spans="2:4" ht="30" customHeight="1" x14ac:dyDescent="0.25">
      <c r="B4" s="26" t="s">
        <v>0</v>
      </c>
      <c r="C4" s="27" t="s">
        <v>10</v>
      </c>
      <c r="D4" s="22" t="s">
        <v>12</v>
      </c>
    </row>
    <row r="5" spans="2:4" ht="15.75" x14ac:dyDescent="0.25">
      <c r="B5" s="25">
        <v>44104</v>
      </c>
      <c r="C5" s="126">
        <v>1</v>
      </c>
      <c r="D5" s="138">
        <v>0</v>
      </c>
    </row>
    <row r="6" spans="2:4" ht="15.75" x14ac:dyDescent="0.25">
      <c r="B6" s="106" t="s">
        <v>124</v>
      </c>
      <c r="C6" s="127">
        <f>+SUM(C3:C5)</f>
        <v>1</v>
      </c>
      <c r="D6" s="127">
        <f>+SUM(D3:D5)</f>
        <v>0</v>
      </c>
    </row>
    <row r="7" spans="2:4" ht="15.75" x14ac:dyDescent="0.25">
      <c r="B7" s="7">
        <v>44135</v>
      </c>
      <c r="C7" s="126">
        <v>0</v>
      </c>
      <c r="D7" s="138">
        <v>0</v>
      </c>
    </row>
    <row r="8" spans="2:4" ht="15.75" x14ac:dyDescent="0.25">
      <c r="B8" s="7">
        <v>44165</v>
      </c>
      <c r="C8" s="126">
        <v>68</v>
      </c>
      <c r="D8" s="138">
        <v>3</v>
      </c>
    </row>
    <row r="9" spans="2:4" ht="15.75" x14ac:dyDescent="0.25">
      <c r="B9" s="7">
        <v>44196</v>
      </c>
      <c r="C9" s="126">
        <v>72</v>
      </c>
      <c r="D9" s="142">
        <v>135</v>
      </c>
    </row>
    <row r="10" spans="2:4" ht="15.75" x14ac:dyDescent="0.25">
      <c r="B10" s="106" t="s">
        <v>123</v>
      </c>
      <c r="C10" s="127">
        <f>+SUM(C7:C9)</f>
        <v>140</v>
      </c>
      <c r="D10" s="127">
        <f>+SUM(D7:D9)</f>
        <v>138</v>
      </c>
    </row>
    <row r="11" spans="2:4" ht="15.75" x14ac:dyDescent="0.25">
      <c r="B11" s="7">
        <v>44227</v>
      </c>
      <c r="C11" s="126">
        <v>54</v>
      </c>
      <c r="D11" s="142">
        <v>35</v>
      </c>
    </row>
    <row r="12" spans="2:4" ht="15.75" x14ac:dyDescent="0.25">
      <c r="B12" s="7">
        <v>44255</v>
      </c>
      <c r="C12" s="126">
        <v>99</v>
      </c>
      <c r="D12" s="142">
        <v>106</v>
      </c>
    </row>
    <row r="13" spans="2:4" ht="15.75" x14ac:dyDescent="0.25">
      <c r="B13" s="7">
        <v>44286</v>
      </c>
      <c r="C13" s="126">
        <v>121</v>
      </c>
      <c r="D13" s="142">
        <v>124</v>
      </c>
    </row>
    <row r="14" spans="2:4" ht="15.75" x14ac:dyDescent="0.25">
      <c r="B14" s="106" t="s">
        <v>126</v>
      </c>
      <c r="C14" s="127">
        <f>+SUM(C11:C13)</f>
        <v>274</v>
      </c>
      <c r="D14" s="127">
        <f>+SUM(D11:D13)</f>
        <v>265</v>
      </c>
    </row>
    <row r="15" spans="2:4" ht="15.75" x14ac:dyDescent="0.25">
      <c r="B15" s="12">
        <v>44287</v>
      </c>
      <c r="C15" s="126">
        <v>89</v>
      </c>
      <c r="D15" s="142">
        <v>90</v>
      </c>
    </row>
    <row r="16" spans="2:4" ht="15.75" x14ac:dyDescent="0.25">
      <c r="B16" s="12">
        <v>44317</v>
      </c>
      <c r="C16" s="126">
        <v>105</v>
      </c>
      <c r="D16" s="142">
        <v>105</v>
      </c>
    </row>
    <row r="17" spans="2:4" ht="15.75" x14ac:dyDescent="0.25">
      <c r="B17" s="13">
        <v>44348</v>
      </c>
      <c r="C17" s="126">
        <v>111</v>
      </c>
      <c r="D17" s="142">
        <v>114</v>
      </c>
    </row>
    <row r="18" spans="2:4" ht="15.75" x14ac:dyDescent="0.25">
      <c r="B18" s="106" t="s">
        <v>125</v>
      </c>
      <c r="C18" s="127">
        <f>+SUM(C15:C17)</f>
        <v>305</v>
      </c>
      <c r="D18" s="127">
        <f>+SUM(D15:D17)</f>
        <v>309</v>
      </c>
    </row>
    <row r="19" spans="2:4" ht="15.75" x14ac:dyDescent="0.25">
      <c r="B19" s="18">
        <v>44378</v>
      </c>
      <c r="C19" s="143">
        <v>110</v>
      </c>
      <c r="D19" s="142">
        <v>94</v>
      </c>
    </row>
    <row r="20" spans="2:4" ht="15.75" x14ac:dyDescent="0.25">
      <c r="B20" s="18">
        <v>44409</v>
      </c>
      <c r="C20" s="143">
        <v>121</v>
      </c>
      <c r="D20" s="142">
        <v>124</v>
      </c>
    </row>
    <row r="21" spans="2:4" ht="15.75" x14ac:dyDescent="0.25">
      <c r="B21" s="81">
        <v>44440</v>
      </c>
      <c r="C21" s="143">
        <v>132</v>
      </c>
      <c r="D21" s="142">
        <v>120</v>
      </c>
    </row>
    <row r="22" spans="2:4" ht="15.75" x14ac:dyDescent="0.25">
      <c r="B22" s="106" t="s">
        <v>131</v>
      </c>
      <c r="C22" s="127">
        <f>+SUM(C19:C21)</f>
        <v>363</v>
      </c>
      <c r="D22" s="127">
        <f>+SUM(D19:D21)</f>
        <v>338</v>
      </c>
    </row>
    <row r="23" spans="2:4" ht="15.75" x14ac:dyDescent="0.25">
      <c r="B23" s="81">
        <v>44470</v>
      </c>
      <c r="C23" s="143">
        <v>167</v>
      </c>
      <c r="D23" s="142">
        <v>184</v>
      </c>
    </row>
    <row r="24" spans="2:4" ht="15.75" x14ac:dyDescent="0.25">
      <c r="B24" s="81">
        <v>44501</v>
      </c>
      <c r="C24" s="143">
        <v>108</v>
      </c>
      <c r="D24" s="142">
        <v>113</v>
      </c>
    </row>
    <row r="25" spans="2:4" ht="15.75" x14ac:dyDescent="0.25">
      <c r="B25" s="84">
        <v>44531</v>
      </c>
      <c r="C25" s="143">
        <v>77</v>
      </c>
      <c r="D25" s="142">
        <v>69</v>
      </c>
    </row>
    <row r="26" spans="2:4" ht="15.75" x14ac:dyDescent="0.25">
      <c r="B26" s="106" t="s">
        <v>130</v>
      </c>
      <c r="C26" s="127">
        <f>+SUM(C23:C25)</f>
        <v>352</v>
      </c>
      <c r="D26" s="127">
        <f>+SUM(D23:D25)</f>
        <v>366</v>
      </c>
    </row>
    <row r="27" spans="2:4" ht="15.75" x14ac:dyDescent="0.25">
      <c r="B27" s="12">
        <v>44562</v>
      </c>
      <c r="C27" s="138">
        <v>56</v>
      </c>
      <c r="D27" s="138">
        <v>64</v>
      </c>
    </row>
    <row r="28" spans="2:4" ht="15.75" x14ac:dyDescent="0.25">
      <c r="B28" s="13">
        <v>44593</v>
      </c>
      <c r="C28" s="138">
        <v>115</v>
      </c>
      <c r="D28" s="138">
        <v>112</v>
      </c>
    </row>
    <row r="29" spans="2:4" ht="15.75" x14ac:dyDescent="0.25">
      <c r="B29" s="18">
        <v>44621</v>
      </c>
      <c r="C29" s="138">
        <v>106</v>
      </c>
      <c r="D29" s="138">
        <v>102</v>
      </c>
    </row>
    <row r="30" spans="2:4" ht="15.75" x14ac:dyDescent="0.25">
      <c r="B30" s="106" t="s">
        <v>129</v>
      </c>
      <c r="C30" s="127">
        <f>+SUM(C27:C29)</f>
        <v>277</v>
      </c>
      <c r="D30" s="127">
        <f>+SUM(D27:D29)</f>
        <v>278</v>
      </c>
    </row>
    <row r="31" spans="2:4" ht="15.75" x14ac:dyDescent="0.25">
      <c r="B31" s="84">
        <v>44652</v>
      </c>
      <c r="C31" s="124">
        <v>57</v>
      </c>
      <c r="D31" s="124">
        <v>51</v>
      </c>
    </row>
    <row r="32" spans="2:4" ht="15.75" x14ac:dyDescent="0.25">
      <c r="B32" s="12">
        <v>44682</v>
      </c>
      <c r="C32" s="124">
        <v>73</v>
      </c>
      <c r="D32" s="124">
        <v>60</v>
      </c>
    </row>
    <row r="33" spans="2:5" ht="15.75" x14ac:dyDescent="0.25">
      <c r="B33" s="13">
        <v>44713</v>
      </c>
      <c r="C33" s="124">
        <v>80</v>
      </c>
      <c r="D33" s="124">
        <v>109</v>
      </c>
    </row>
    <row r="34" spans="2:5" ht="15.75" x14ac:dyDescent="0.25">
      <c r="B34" s="106" t="s">
        <v>128</v>
      </c>
      <c r="C34" s="127">
        <f>+SUM(C31:C33)</f>
        <v>210</v>
      </c>
      <c r="D34" s="127">
        <f>+SUM(D31:D33)</f>
        <v>220</v>
      </c>
    </row>
    <row r="35" spans="2:5" ht="15.75" x14ac:dyDescent="0.25">
      <c r="B35" s="18">
        <v>44743</v>
      </c>
      <c r="C35" s="124">
        <v>81</v>
      </c>
      <c r="D35" s="124">
        <v>74</v>
      </c>
    </row>
    <row r="36" spans="2:5" ht="15.75" x14ac:dyDescent="0.25">
      <c r="B36" s="84">
        <v>44774</v>
      </c>
      <c r="C36" s="124">
        <v>74</v>
      </c>
      <c r="D36" s="124">
        <v>68</v>
      </c>
    </row>
    <row r="37" spans="2:5" ht="15.75" x14ac:dyDescent="0.25">
      <c r="B37" s="12">
        <v>44805</v>
      </c>
      <c r="C37" s="124">
        <v>56</v>
      </c>
      <c r="D37" s="124">
        <v>59</v>
      </c>
    </row>
    <row r="38" spans="2:5" ht="15.75" x14ac:dyDescent="0.25">
      <c r="B38" s="106" t="s">
        <v>127</v>
      </c>
      <c r="C38" s="127">
        <f>+SUM(C35:C37)</f>
        <v>211</v>
      </c>
      <c r="D38" s="127">
        <f>+SUM(D35:D37)</f>
        <v>201</v>
      </c>
    </row>
    <row r="39" spans="2:5" ht="15.75" x14ac:dyDescent="0.25">
      <c r="B39" s="96">
        <v>44835</v>
      </c>
      <c r="C39" s="124">
        <v>64</v>
      </c>
      <c r="D39" s="124">
        <v>70</v>
      </c>
    </row>
    <row r="40" spans="2:5" ht="15.75" x14ac:dyDescent="0.25">
      <c r="B40" s="12">
        <v>44866</v>
      </c>
      <c r="C40" s="124">
        <v>51</v>
      </c>
      <c r="D40" s="124">
        <v>52</v>
      </c>
    </row>
    <row r="41" spans="2:5" ht="15.75" x14ac:dyDescent="0.25">
      <c r="B41" s="12">
        <v>44896</v>
      </c>
      <c r="C41" s="124">
        <v>56</v>
      </c>
      <c r="D41" s="124">
        <v>27</v>
      </c>
    </row>
    <row r="42" spans="2:5" ht="15.75" x14ac:dyDescent="0.25">
      <c r="B42" s="100" t="s">
        <v>132</v>
      </c>
      <c r="C42" s="125">
        <f>+SUM(C39:C41)</f>
        <v>171</v>
      </c>
      <c r="D42" s="125">
        <f>+SUM(D39:D41)</f>
        <v>149</v>
      </c>
    </row>
    <row r="44" spans="2:5" ht="18.75" x14ac:dyDescent="0.3">
      <c r="B44" s="3" t="s">
        <v>2</v>
      </c>
    </row>
    <row r="45" spans="2:5" ht="45" x14ac:dyDescent="0.25">
      <c r="B45" s="54" t="s">
        <v>11</v>
      </c>
      <c r="E45" s="77" t="s">
        <v>72</v>
      </c>
    </row>
    <row r="47" spans="2:5" x14ac:dyDescent="0.25">
      <c r="B47" s="47" t="s">
        <v>161</v>
      </c>
    </row>
  </sheetData>
  <sheetProtection algorithmName="SHA-512" hashValue="04VvPs8+VrLocPjibPDT16eFNTA2IU7zb4DnVgHDoZxrooT0aCFRXdkfDXLewzDpA+iGaaDO77OC9g3yoId43A==" saltValue="YExZdTKeSdRB36Tn/mt4Pg==" spinCount="100000" sheet="1" objects="1" scenarios="1" insertColumns="0" insertRows="0" deleteColumns="0" deleteRows="0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4"/>
  <dimension ref="B1:E48"/>
  <sheetViews>
    <sheetView showGridLines="0" tabSelected="1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49.5703125" customWidth="1"/>
  </cols>
  <sheetData>
    <row r="1" spans="2:4" ht="50.1" customHeight="1" x14ac:dyDescent="0.25"/>
    <row r="2" spans="2:4" ht="20.100000000000001" customHeight="1" x14ac:dyDescent="0.3">
      <c r="B2" s="14" t="s">
        <v>139</v>
      </c>
    </row>
    <row r="3" spans="2:4" ht="30" customHeight="1" x14ac:dyDescent="0.25">
      <c r="B3" s="232" t="s">
        <v>138</v>
      </c>
      <c r="C3" s="232"/>
      <c r="D3" s="232"/>
    </row>
    <row r="4" spans="2:4" ht="30" customHeight="1" x14ac:dyDescent="0.25">
      <c r="B4" s="26" t="s">
        <v>0</v>
      </c>
      <c r="C4" s="27" t="s">
        <v>140</v>
      </c>
      <c r="D4" s="22" t="s">
        <v>141</v>
      </c>
    </row>
    <row r="5" spans="2:4" ht="15.75" x14ac:dyDescent="0.25">
      <c r="B5" s="25">
        <v>44073</v>
      </c>
      <c r="C5" s="8">
        <v>66</v>
      </c>
      <c r="D5" s="9">
        <v>82</v>
      </c>
    </row>
    <row r="6" spans="2:4" ht="15.75" x14ac:dyDescent="0.25">
      <c r="B6" s="25">
        <v>44104</v>
      </c>
      <c r="C6" s="8">
        <v>88</v>
      </c>
      <c r="D6" s="9">
        <v>54</v>
      </c>
    </row>
    <row r="7" spans="2:4" ht="15.75" x14ac:dyDescent="0.25">
      <c r="B7" s="106" t="s">
        <v>124</v>
      </c>
      <c r="C7" s="99">
        <f>+SUM(C4:C6)</f>
        <v>154</v>
      </c>
      <c r="D7" s="99">
        <f>+SUM(D4:D6)</f>
        <v>136</v>
      </c>
    </row>
    <row r="8" spans="2:4" ht="15.75" x14ac:dyDescent="0.25">
      <c r="B8" s="7">
        <v>44135</v>
      </c>
      <c r="C8" s="8">
        <v>70</v>
      </c>
      <c r="D8" s="9">
        <v>84</v>
      </c>
    </row>
    <row r="9" spans="2:4" ht="15.75" x14ac:dyDescent="0.25">
      <c r="B9" s="7">
        <v>44165</v>
      </c>
      <c r="C9" s="8">
        <v>40</v>
      </c>
      <c r="D9" s="9">
        <v>81</v>
      </c>
    </row>
    <row r="10" spans="2:4" ht="15.75" x14ac:dyDescent="0.25">
      <c r="B10" s="7">
        <v>44196</v>
      </c>
      <c r="C10" s="8">
        <v>35</v>
      </c>
      <c r="D10" s="92">
        <v>9</v>
      </c>
    </row>
    <row r="11" spans="2:4" ht="15.75" x14ac:dyDescent="0.25">
      <c r="B11" s="106" t="s">
        <v>123</v>
      </c>
      <c r="C11" s="99">
        <f>+SUM(C8:C10)</f>
        <v>145</v>
      </c>
      <c r="D11" s="99">
        <f>+SUM(D8:D10)</f>
        <v>174</v>
      </c>
    </row>
    <row r="12" spans="2:4" ht="15.75" x14ac:dyDescent="0.25">
      <c r="B12" s="7">
        <v>44227</v>
      </c>
      <c r="C12" s="8">
        <v>18</v>
      </c>
      <c r="D12" s="92">
        <v>35</v>
      </c>
    </row>
    <row r="13" spans="2:4" ht="15.75" x14ac:dyDescent="0.25">
      <c r="B13" s="7">
        <v>44255</v>
      </c>
      <c r="C13" s="8">
        <v>23</v>
      </c>
      <c r="D13" s="92">
        <v>23</v>
      </c>
    </row>
    <row r="14" spans="2:4" ht="15.75" x14ac:dyDescent="0.25">
      <c r="B14" s="7">
        <v>44286</v>
      </c>
      <c r="C14" s="8">
        <v>17</v>
      </c>
      <c r="D14" s="92">
        <v>25</v>
      </c>
    </row>
    <row r="15" spans="2:4" ht="15.75" x14ac:dyDescent="0.25">
      <c r="B15" s="106" t="s">
        <v>126</v>
      </c>
      <c r="C15" s="99">
        <f>+SUM(C12:C14)</f>
        <v>58</v>
      </c>
      <c r="D15" s="99">
        <f>+SUM(D12:D14)</f>
        <v>83</v>
      </c>
    </row>
    <row r="16" spans="2:4" ht="15.75" x14ac:dyDescent="0.25">
      <c r="B16" s="12">
        <v>44287</v>
      </c>
      <c r="C16" s="8">
        <v>52</v>
      </c>
      <c r="D16" s="92">
        <v>14</v>
      </c>
    </row>
    <row r="17" spans="2:4" ht="15.75" x14ac:dyDescent="0.25">
      <c r="B17" s="12">
        <v>44317</v>
      </c>
      <c r="C17" s="8">
        <v>38</v>
      </c>
      <c r="D17" s="92">
        <v>53</v>
      </c>
    </row>
    <row r="18" spans="2:4" ht="15.75" x14ac:dyDescent="0.25">
      <c r="B18" s="13">
        <v>44348</v>
      </c>
      <c r="C18" s="8">
        <v>25</v>
      </c>
      <c r="D18" s="92">
        <v>37</v>
      </c>
    </row>
    <row r="19" spans="2:4" ht="15.75" x14ac:dyDescent="0.25">
      <c r="B19" s="106" t="s">
        <v>125</v>
      </c>
      <c r="C19" s="99">
        <f>+SUM(C16:C18)</f>
        <v>115</v>
      </c>
      <c r="D19" s="99">
        <f>+SUM(D16:D18)</f>
        <v>104</v>
      </c>
    </row>
    <row r="20" spans="2:4" ht="15.75" x14ac:dyDescent="0.25">
      <c r="B20" s="18">
        <v>44378</v>
      </c>
      <c r="C20" s="19">
        <v>46</v>
      </c>
      <c r="D20" s="92">
        <v>43</v>
      </c>
    </row>
    <row r="21" spans="2:4" ht="15.75" x14ac:dyDescent="0.25">
      <c r="B21" s="18">
        <v>44409</v>
      </c>
      <c r="C21" s="19">
        <v>43</v>
      </c>
      <c r="D21" s="92">
        <v>41</v>
      </c>
    </row>
    <row r="22" spans="2:4" ht="15.75" x14ac:dyDescent="0.25">
      <c r="B22" s="81">
        <v>44440</v>
      </c>
      <c r="C22" s="19">
        <v>26</v>
      </c>
      <c r="D22" s="92">
        <v>37</v>
      </c>
    </row>
    <row r="23" spans="2:4" ht="15.75" x14ac:dyDescent="0.25">
      <c r="B23" s="106" t="s">
        <v>131</v>
      </c>
      <c r="C23" s="99">
        <f>+SUM(C20:C22)</f>
        <v>115</v>
      </c>
      <c r="D23" s="99">
        <f>+SUM(D20:D22)</f>
        <v>121</v>
      </c>
    </row>
    <row r="24" spans="2:4" ht="15.75" x14ac:dyDescent="0.25">
      <c r="B24" s="81">
        <v>44470</v>
      </c>
      <c r="C24" s="19">
        <v>34</v>
      </c>
      <c r="D24" s="92">
        <v>30</v>
      </c>
    </row>
    <row r="25" spans="2:4" ht="15.75" x14ac:dyDescent="0.25">
      <c r="B25" s="81">
        <v>44501</v>
      </c>
      <c r="C25" s="19">
        <v>42</v>
      </c>
      <c r="D25" s="92">
        <v>21</v>
      </c>
    </row>
    <row r="26" spans="2:4" ht="15.75" x14ac:dyDescent="0.25">
      <c r="B26" s="84">
        <v>44531</v>
      </c>
      <c r="C26" s="19">
        <v>21</v>
      </c>
      <c r="D26" s="92">
        <v>53</v>
      </c>
    </row>
    <row r="27" spans="2:4" ht="15.75" x14ac:dyDescent="0.25">
      <c r="B27" s="106" t="s">
        <v>130</v>
      </c>
      <c r="C27" s="99">
        <f>+SUM(C24:C26)</f>
        <v>97</v>
      </c>
      <c r="D27" s="99">
        <f>+SUM(D24:D26)</f>
        <v>104</v>
      </c>
    </row>
    <row r="28" spans="2:4" ht="15.75" x14ac:dyDescent="0.25">
      <c r="B28" s="12">
        <v>44562</v>
      </c>
      <c r="C28" s="19">
        <v>36</v>
      </c>
      <c r="D28" s="92">
        <v>21</v>
      </c>
    </row>
    <row r="29" spans="2:4" ht="15.75" x14ac:dyDescent="0.25">
      <c r="B29" s="13">
        <v>44593</v>
      </c>
      <c r="C29" s="19">
        <v>28</v>
      </c>
      <c r="D29" s="92">
        <v>40</v>
      </c>
    </row>
    <row r="30" spans="2:4" ht="15.75" x14ac:dyDescent="0.25">
      <c r="B30" s="18">
        <v>44621</v>
      </c>
      <c r="C30" s="19">
        <v>53</v>
      </c>
      <c r="D30" s="92">
        <v>52</v>
      </c>
    </row>
    <row r="31" spans="2:4" ht="15.75" x14ac:dyDescent="0.25">
      <c r="B31" s="106" t="s">
        <v>129</v>
      </c>
      <c r="C31" s="99">
        <f>+SUM(C28:C30)</f>
        <v>117</v>
      </c>
      <c r="D31" s="99">
        <f>+SUM(D28:D30)</f>
        <v>113</v>
      </c>
    </row>
    <row r="32" spans="2:4" ht="15.75" x14ac:dyDescent="0.25">
      <c r="B32" s="81">
        <v>44652</v>
      </c>
      <c r="C32" s="104">
        <v>80</v>
      </c>
      <c r="D32" s="105">
        <v>18</v>
      </c>
    </row>
    <row r="33" spans="2:5" ht="15.75" x14ac:dyDescent="0.25">
      <c r="B33" s="81">
        <v>44682</v>
      </c>
      <c r="C33" s="104">
        <v>48</v>
      </c>
      <c r="D33" s="105">
        <v>80</v>
      </c>
    </row>
    <row r="34" spans="2:5" ht="15.75" x14ac:dyDescent="0.25">
      <c r="B34" s="84">
        <v>44713</v>
      </c>
      <c r="C34" s="104">
        <v>34</v>
      </c>
      <c r="D34" s="105">
        <v>41</v>
      </c>
      <c r="E34" s="107"/>
    </row>
    <row r="35" spans="2:5" ht="15.75" x14ac:dyDescent="0.25">
      <c r="B35" s="106" t="s">
        <v>128</v>
      </c>
      <c r="C35" s="99">
        <f>+SUM(C32:C34)</f>
        <v>162</v>
      </c>
      <c r="D35" s="99">
        <f>+SUM(D32:D34)</f>
        <v>139</v>
      </c>
    </row>
    <row r="36" spans="2:5" ht="15.75" x14ac:dyDescent="0.25">
      <c r="B36" s="81">
        <v>44743</v>
      </c>
      <c r="C36" s="19">
        <v>30</v>
      </c>
      <c r="D36" s="92">
        <v>38</v>
      </c>
    </row>
    <row r="37" spans="2:5" ht="15.75" x14ac:dyDescent="0.25">
      <c r="B37" s="81">
        <v>44774</v>
      </c>
      <c r="C37" s="104">
        <v>45</v>
      </c>
      <c r="D37" s="105">
        <v>24</v>
      </c>
    </row>
    <row r="38" spans="2:5" ht="15.75" x14ac:dyDescent="0.25">
      <c r="B38" s="84">
        <v>44805</v>
      </c>
      <c r="C38" s="104">
        <v>11</v>
      </c>
      <c r="D38" s="105">
        <v>46</v>
      </c>
    </row>
    <row r="39" spans="2:5" ht="15.75" x14ac:dyDescent="0.25">
      <c r="B39" s="106" t="s">
        <v>127</v>
      </c>
      <c r="C39" s="99">
        <f>+SUM(C36:C38)</f>
        <v>86</v>
      </c>
      <c r="D39" s="99">
        <f>+SUM(D36:D38)</f>
        <v>108</v>
      </c>
    </row>
    <row r="40" spans="2:5" ht="15.75" x14ac:dyDescent="0.25">
      <c r="B40" s="144">
        <v>44835</v>
      </c>
      <c r="C40" s="19">
        <v>48</v>
      </c>
      <c r="D40" s="92">
        <v>51</v>
      </c>
    </row>
    <row r="41" spans="2:5" ht="15.75" x14ac:dyDescent="0.25">
      <c r="B41" s="144">
        <v>44866</v>
      </c>
      <c r="C41" s="104">
        <v>19</v>
      </c>
      <c r="D41" s="105">
        <v>48</v>
      </c>
    </row>
    <row r="42" spans="2:5" ht="15.75" x14ac:dyDescent="0.25">
      <c r="B42" s="65">
        <v>44896</v>
      </c>
      <c r="C42" s="104">
        <v>22</v>
      </c>
      <c r="D42" s="105">
        <v>28</v>
      </c>
    </row>
    <row r="43" spans="2:5" ht="15.75" x14ac:dyDescent="0.25">
      <c r="B43" s="100" t="s">
        <v>132</v>
      </c>
      <c r="C43" s="145">
        <f>+SUM(C40:C42)</f>
        <v>89</v>
      </c>
      <c r="D43" s="145">
        <f>+SUM(D40:D42)</f>
        <v>127</v>
      </c>
    </row>
    <row r="45" spans="2:5" ht="18.75" x14ac:dyDescent="0.3">
      <c r="B45" s="3" t="s">
        <v>2</v>
      </c>
    </row>
    <row r="46" spans="2:5" ht="45" x14ac:dyDescent="0.25">
      <c r="B46" s="54" t="s">
        <v>116</v>
      </c>
      <c r="E46" s="107" t="s">
        <v>117</v>
      </c>
    </row>
    <row r="48" spans="2:5" x14ac:dyDescent="0.25">
      <c r="B48" s="47" t="s">
        <v>161</v>
      </c>
    </row>
  </sheetData>
  <sheetProtection algorithmName="SHA-512" hashValue="QacLuy/KtLdLd8EokYHELqGX184b55Mkjb6eDcYv+aecj8gxT97wPrjLugILvDt9+5NCMSLO9exHPBEoLM3CBw==" saltValue="m1oNust818tda9b+aOqvtw==" spinCount="100000" sheet="1" objects="1" scenarios="1" insertColumns="0" insertRows="0" deleteColumns="0" deleteRows="0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Isidro Acevedo Mora</dc:creator>
  <cp:lastModifiedBy>Gabriela Beatriz Geara Jiménez</cp:lastModifiedBy>
  <dcterms:created xsi:type="dcterms:W3CDTF">2021-05-31T14:52:54Z</dcterms:created>
  <dcterms:modified xsi:type="dcterms:W3CDTF">2023-01-26T12:59:28Z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2023-01-16T20:56:02Z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c15a9bc5-9f27-4f72-8b88-053380edb244</vt:lpwstr>
  </property>
  <property fmtid="{D5CDD505-2E9C-101B-9397-08002B2CF9AE}" pid="8" name="MSIP_Label_81f5a2da-7ac4-4e60-a27b-a125ee74514f_ContentBits">
    <vt:lpwstr>0</vt:lpwstr>
  </property>
</Properties>
</file>