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capena_sb_gob_do/Documents/EF - Camille/Transparencia/2025/2 Abril - Junio 2025/"/>
    </mc:Choice>
  </mc:AlternateContent>
  <xr:revisionPtr revIDLastSave="9" documentId="13_ncr:1_{4573F973-F2E6-4BB0-8C5D-6D21CA61131E}" xr6:coauthVersionLast="47" xr6:coauthVersionMax="47" xr10:uidLastSave="{3C08C34C-8015-47FE-8163-754D837896A0}"/>
  <workbookProtection workbookAlgorithmName="SHA-512" workbookHashValue="ow+Ih8kneiGTHkLWJC4Hvcxw3X6if1xvMhlSB/jQ4v3MmdB7/a14l6avWpXOfKW8MampoiDyoPDeC8kaWevbBw==" workbookSaltValue="OuijsusgXTW78P4gfMohoQ==" workbookSpinCount="100000" lockStructure="1"/>
  <bookViews>
    <workbookView xWindow="28680" yWindow="-120" windowWidth="29040" windowHeight="15720" tabRatio="848" firstSheet="1" activeTab="1" xr2:uid="{00000000-000D-0000-FFFF-FFFF00000000}"/>
  </bookViews>
  <sheets>
    <sheet name="Hoja1" sheetId="15" state="hidden" r:id="rId1"/>
    <sheet name="Razones de contacto" sheetId="17" r:id="rId2"/>
    <sheet name="Flujo de contactos" sheetId="16" r:id="rId3"/>
    <sheet name="Experiencia del usuario" sheetId="18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definedNames>
    <definedName name="_xlnm._FilterDatabase" localSheetId="6" hidden="1">'Información Financiera'!$B$4:$D$38</definedName>
    <definedName name="_xlnm._FilterDatabase" localSheetId="4" hidden="1">Reclamaciones!$A$9:$AG$84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2" i="18" l="1"/>
  <c r="G142" i="18"/>
  <c r="K141" i="18"/>
  <c r="M88" i="1"/>
  <c r="I79" i="7"/>
  <c r="F79" i="7"/>
  <c r="O1056" i="17"/>
  <c r="K1074" i="17"/>
  <c r="J1074" i="17"/>
  <c r="N1073" i="17"/>
  <c r="N1074" i="17" s="1"/>
  <c r="M1073" i="17"/>
  <c r="M1074" i="17" s="1"/>
  <c r="L1073" i="17"/>
  <c r="K1073" i="17"/>
  <c r="J1073" i="17"/>
  <c r="I1073" i="17"/>
  <c r="I1074" i="17" s="1"/>
  <c r="H1073" i="17"/>
  <c r="H1074" i="17" s="1"/>
  <c r="G1073" i="17"/>
  <c r="G1074" i="17" s="1"/>
  <c r="F1073" i="17"/>
  <c r="F1074" i="17" s="1"/>
  <c r="E1073" i="17"/>
  <c r="E1074" i="17" s="1"/>
  <c r="D1073" i="17"/>
  <c r="O1072" i="17"/>
  <c r="O1071" i="17"/>
  <c r="O1070" i="17"/>
  <c r="O1069" i="17"/>
  <c r="O1068" i="17"/>
  <c r="O1067" i="17"/>
  <c r="O1066" i="17"/>
  <c r="O1065" i="17"/>
  <c r="O1064" i="17"/>
  <c r="O1063" i="17"/>
  <c r="O1062" i="17"/>
  <c r="O1061" i="17"/>
  <c r="O1060" i="17"/>
  <c r="O1059" i="17"/>
  <c r="O1058" i="17"/>
  <c r="O1057" i="17"/>
  <c r="N1055" i="17"/>
  <c r="M1055" i="17"/>
  <c r="L1055" i="17"/>
  <c r="K1055" i="17"/>
  <c r="J1055" i="17"/>
  <c r="I1055" i="17"/>
  <c r="H1055" i="17"/>
  <c r="G1055" i="17"/>
  <c r="F1055" i="17"/>
  <c r="E1055" i="17"/>
  <c r="D1055" i="17"/>
  <c r="O1054" i="17"/>
  <c r="O1053" i="17"/>
  <c r="O1052" i="17"/>
  <c r="O1051" i="17"/>
  <c r="O1050" i="17"/>
  <c r="O1049" i="17"/>
  <c r="O1048" i="17"/>
  <c r="O1047" i="17"/>
  <c r="O1046" i="17"/>
  <c r="O1045" i="17"/>
  <c r="O1044" i="17"/>
  <c r="O1043" i="17"/>
  <c r="O1042" i="17"/>
  <c r="O1041" i="17"/>
  <c r="O1040" i="17"/>
  <c r="O1039" i="17"/>
  <c r="O1038" i="17"/>
  <c r="N1037" i="17"/>
  <c r="M1037" i="17"/>
  <c r="L1037" i="17"/>
  <c r="L1074" i="17" s="1"/>
  <c r="K1037" i="17"/>
  <c r="J1037" i="17"/>
  <c r="I1037" i="17"/>
  <c r="H1037" i="17"/>
  <c r="G1037" i="17"/>
  <c r="F1037" i="17"/>
  <c r="E1037" i="17"/>
  <c r="D1037" i="17"/>
  <c r="D1074" i="17" s="1"/>
  <c r="O1036" i="17"/>
  <c r="O1035" i="17"/>
  <c r="O1034" i="17"/>
  <c r="O1033" i="17"/>
  <c r="O1032" i="17"/>
  <c r="O1031" i="17"/>
  <c r="O1030" i="17"/>
  <c r="O1029" i="17"/>
  <c r="O1028" i="17"/>
  <c r="O1027" i="17"/>
  <c r="O1026" i="17"/>
  <c r="O1025" i="17"/>
  <c r="O1024" i="17"/>
  <c r="O1023" i="17"/>
  <c r="O1022" i="17"/>
  <c r="O1021" i="17"/>
  <c r="O1020" i="17"/>
  <c r="M85" i="16"/>
  <c r="L85" i="16"/>
  <c r="K85" i="16"/>
  <c r="J85" i="16"/>
  <c r="I85" i="16"/>
  <c r="H85" i="16"/>
  <c r="G85" i="16"/>
  <c r="F85" i="16"/>
  <c r="E85" i="16"/>
  <c r="D85" i="16"/>
  <c r="C85" i="16"/>
  <c r="N84" i="16"/>
  <c r="N83" i="16"/>
  <c r="N82" i="16"/>
  <c r="N85" i="16" s="1"/>
  <c r="D79" i="11"/>
  <c r="C79" i="11"/>
  <c r="D78" i="4"/>
  <c r="C78" i="4"/>
  <c r="E78" i="5"/>
  <c r="D78" i="5"/>
  <c r="C78" i="5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AG88" i="1"/>
  <c r="AF88" i="1"/>
  <c r="AC88" i="1"/>
  <c r="AB88" i="1"/>
  <c r="Z88" i="1"/>
  <c r="Y88" i="1"/>
  <c r="V88" i="1"/>
  <c r="U88" i="1"/>
  <c r="T88" i="1" s="1"/>
  <c r="S88" i="1"/>
  <c r="R88" i="1"/>
  <c r="P88" i="1"/>
  <c r="L88" i="1"/>
  <c r="J88" i="1"/>
  <c r="I88" i="1"/>
  <c r="H88" i="1"/>
  <c r="G88" i="1"/>
  <c r="F88" i="1"/>
  <c r="E88" i="1"/>
  <c r="D88" i="1"/>
  <c r="C88" i="1"/>
  <c r="AE87" i="1"/>
  <c r="AA87" i="1"/>
  <c r="AD87" i="1" s="1"/>
  <c r="T87" i="1"/>
  <c r="Q87" i="1"/>
  <c r="W87" i="1" s="1"/>
  <c r="O87" i="1"/>
  <c r="AE86" i="1"/>
  <c r="AA86" i="1"/>
  <c r="T86" i="1"/>
  <c r="Q86" i="1"/>
  <c r="O86" i="1"/>
  <c r="AE85" i="1"/>
  <c r="AA85" i="1"/>
  <c r="AD85" i="1" s="1"/>
  <c r="T85" i="1"/>
  <c r="Q85" i="1"/>
  <c r="O85" i="1"/>
  <c r="K85" i="1"/>
  <c r="K86" i="1" s="1"/>
  <c r="K87" i="1" s="1"/>
  <c r="H26" i="1"/>
  <c r="H27" i="1"/>
  <c r="H25" i="1"/>
  <c r="H22" i="1"/>
  <c r="H23" i="1"/>
  <c r="H21" i="1"/>
  <c r="H18" i="1"/>
  <c r="H19" i="1"/>
  <c r="H17" i="1"/>
  <c r="H56" i="1"/>
  <c r="I84" i="1"/>
  <c r="I20" i="1"/>
  <c r="J20" i="1"/>
  <c r="I68" i="1"/>
  <c r="J68" i="1"/>
  <c r="I64" i="1"/>
  <c r="J64" i="1"/>
  <c r="I72" i="1"/>
  <c r="J72" i="1"/>
  <c r="I76" i="1"/>
  <c r="J76" i="1"/>
  <c r="I80" i="1"/>
  <c r="J80" i="1"/>
  <c r="I60" i="1"/>
  <c r="J60" i="1"/>
  <c r="I56" i="1"/>
  <c r="J56" i="1"/>
  <c r="J52" i="1"/>
  <c r="I52" i="1"/>
  <c r="I48" i="1"/>
  <c r="J48" i="1"/>
  <c r="I44" i="1"/>
  <c r="J44" i="1"/>
  <c r="I40" i="1"/>
  <c r="J40" i="1"/>
  <c r="I36" i="1"/>
  <c r="J36" i="1"/>
  <c r="I32" i="1"/>
  <c r="J32" i="1"/>
  <c r="I28" i="1"/>
  <c r="J28" i="1"/>
  <c r="I24" i="1"/>
  <c r="J24" i="1"/>
  <c r="I16" i="1"/>
  <c r="J16" i="1"/>
  <c r="I12" i="1"/>
  <c r="J12" i="1"/>
  <c r="E20" i="1"/>
  <c r="D20" i="1"/>
  <c r="C20" i="1"/>
  <c r="E16" i="1"/>
  <c r="D24" i="1"/>
  <c r="E24" i="1"/>
  <c r="D16" i="1"/>
  <c r="E12" i="1"/>
  <c r="D28" i="1"/>
  <c r="E28" i="1"/>
  <c r="D32" i="1"/>
  <c r="E32" i="1"/>
  <c r="D12" i="1"/>
  <c r="D36" i="1"/>
  <c r="E36" i="1"/>
  <c r="D40" i="1"/>
  <c r="E40" i="1"/>
  <c r="D44" i="1"/>
  <c r="E44" i="1"/>
  <c r="D48" i="1"/>
  <c r="E48" i="1"/>
  <c r="D52" i="1"/>
  <c r="E52" i="1"/>
  <c r="D56" i="1"/>
  <c r="E56" i="1"/>
  <c r="D60" i="1"/>
  <c r="E60" i="1"/>
  <c r="D64" i="1"/>
  <c r="E64" i="1"/>
  <c r="D68" i="1"/>
  <c r="E68" i="1"/>
  <c r="D72" i="1"/>
  <c r="E72" i="1"/>
  <c r="D76" i="1"/>
  <c r="E76" i="1"/>
  <c r="D80" i="1"/>
  <c r="E80" i="1"/>
  <c r="O1073" i="17" l="1"/>
  <c r="O1074" i="17" s="1"/>
  <c r="O1055" i="17"/>
  <c r="O1037" i="17"/>
  <c r="K88" i="1"/>
  <c r="O88" i="1"/>
  <c r="W86" i="1"/>
  <c r="W85" i="1"/>
  <c r="Q88" i="1"/>
  <c r="X87" i="1"/>
  <c r="X88" i="1"/>
  <c r="X86" i="1"/>
  <c r="X85" i="1"/>
  <c r="AA88" i="1"/>
  <c r="AE88" i="1"/>
  <c r="AD86" i="1"/>
  <c r="H20" i="1"/>
  <c r="AA68" i="1"/>
  <c r="Y84" i="1"/>
  <c r="O77" i="1"/>
  <c r="Y77" i="1" s="1"/>
  <c r="O78" i="1"/>
  <c r="Y78" i="1" s="1"/>
  <c r="O79" i="1"/>
  <c r="Y79" i="1" s="1"/>
  <c r="E1018" i="17"/>
  <c r="F1018" i="17"/>
  <c r="G1018" i="17"/>
  <c r="H1018" i="17"/>
  <c r="I1018" i="17"/>
  <c r="J1018" i="17"/>
  <c r="K1018" i="17"/>
  <c r="L1018" i="17"/>
  <c r="M1018" i="17"/>
  <c r="N1018" i="17"/>
  <c r="O1018" i="17"/>
  <c r="N70" i="16"/>
  <c r="O1002" i="17"/>
  <c r="O1003" i="17"/>
  <c r="O1004" i="17"/>
  <c r="O1005" i="17"/>
  <c r="O1006" i="17"/>
  <c r="O1007" i="17"/>
  <c r="O1008" i="17"/>
  <c r="O1009" i="17"/>
  <c r="O1010" i="17"/>
  <c r="O1011" i="17"/>
  <c r="O1012" i="17"/>
  <c r="O1013" i="17"/>
  <c r="O1014" i="17"/>
  <c r="O1015" i="17"/>
  <c r="O1016" i="17"/>
  <c r="O1017" i="17"/>
  <c r="O1001" i="17"/>
  <c r="D1018" i="17"/>
  <c r="D1019" i="17" s="1"/>
  <c r="O964" i="17"/>
  <c r="O965" i="17"/>
  <c r="O966" i="17"/>
  <c r="O967" i="17"/>
  <c r="O968" i="17"/>
  <c r="O969" i="17"/>
  <c r="O970" i="17"/>
  <c r="O971" i="17"/>
  <c r="O972" i="17"/>
  <c r="O973" i="17"/>
  <c r="O974" i="17"/>
  <c r="O975" i="17"/>
  <c r="O976" i="17"/>
  <c r="O977" i="17"/>
  <c r="O978" i="17"/>
  <c r="O979" i="17"/>
  <c r="O980" i="17"/>
  <c r="O963" i="17"/>
  <c r="I981" i="17"/>
  <c r="J981" i="17"/>
  <c r="K981" i="17"/>
  <c r="L981" i="17"/>
  <c r="M981" i="17"/>
  <c r="N981" i="17"/>
  <c r="H981" i="17"/>
  <c r="G981" i="17"/>
  <c r="F981" i="17"/>
  <c r="E981" i="17"/>
  <c r="D981" i="17"/>
  <c r="J84" i="1"/>
  <c r="AG16" i="1"/>
  <c r="AF16" i="1"/>
  <c r="AD88" i="1" l="1"/>
  <c r="W88" i="1"/>
  <c r="O80" i="1"/>
  <c r="Y80" i="1"/>
  <c r="O981" i="17"/>
  <c r="O1019" i="17" s="1"/>
  <c r="D83" i="11" l="1"/>
  <c r="M80" i="1"/>
  <c r="M76" i="1"/>
  <c r="M72" i="1"/>
  <c r="M68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W75" i="7" l="1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AG84" i="1"/>
  <c r="AG80" i="1"/>
  <c r="AG76" i="1"/>
  <c r="AG72" i="1"/>
  <c r="AG68" i="1"/>
  <c r="AG64" i="1"/>
  <c r="AG60" i="1"/>
  <c r="AG56" i="1"/>
  <c r="AG52" i="1"/>
  <c r="AG48" i="1"/>
  <c r="AG44" i="1"/>
  <c r="AG40" i="1"/>
  <c r="AG36" i="1"/>
  <c r="AG32" i="1"/>
  <c r="AG28" i="1"/>
  <c r="AG24" i="1"/>
  <c r="AG20" i="1"/>
  <c r="AG12" i="1"/>
  <c r="AF84" i="1"/>
  <c r="AF80" i="1"/>
  <c r="AF76" i="1"/>
  <c r="AF72" i="1"/>
  <c r="AF68" i="1"/>
  <c r="AF64" i="1"/>
  <c r="AF60" i="1"/>
  <c r="AF56" i="1"/>
  <c r="AF52" i="1"/>
  <c r="AF48" i="1"/>
  <c r="AF44" i="1"/>
  <c r="AF40" i="1"/>
  <c r="AF36" i="1"/>
  <c r="AF32" i="1"/>
  <c r="AF28" i="1"/>
  <c r="AF24" i="1"/>
  <c r="AF20" i="1"/>
  <c r="AF12" i="1"/>
  <c r="AD81" i="1"/>
  <c r="AD82" i="1"/>
  <c r="AD83" i="1"/>
  <c r="AC84" i="1"/>
  <c r="AB84" i="1"/>
  <c r="T83" i="1"/>
  <c r="T82" i="1"/>
  <c r="T81" i="1"/>
  <c r="Q82" i="1"/>
  <c r="Q83" i="1"/>
  <c r="Q81" i="1"/>
  <c r="V84" i="1"/>
  <c r="U84" i="1"/>
  <c r="S84" i="1"/>
  <c r="R84" i="1"/>
  <c r="E84" i="1"/>
  <c r="D84" i="1"/>
  <c r="AE80" i="1"/>
  <c r="AA80" i="1"/>
  <c r="T80" i="1"/>
  <c r="Q80" i="1"/>
  <c r="Z80" i="1"/>
  <c r="H80" i="1"/>
  <c r="L80" i="1"/>
  <c r="G80" i="1"/>
  <c r="F80" i="1"/>
  <c r="C80" i="1"/>
  <c r="AD79" i="1"/>
  <c r="X79" i="1"/>
  <c r="W79" i="1"/>
  <c r="P79" i="1"/>
  <c r="AD78" i="1"/>
  <c r="X78" i="1"/>
  <c r="W78" i="1"/>
  <c r="P78" i="1"/>
  <c r="AD77" i="1"/>
  <c r="X77" i="1"/>
  <c r="W77" i="1"/>
  <c r="P77" i="1"/>
  <c r="E1019" i="17"/>
  <c r="F1019" i="17"/>
  <c r="G1019" i="17"/>
  <c r="H1019" i="17"/>
  <c r="I1019" i="17"/>
  <c r="J1019" i="17"/>
  <c r="K1019" i="17"/>
  <c r="L1019" i="17"/>
  <c r="M1019" i="17"/>
  <c r="N1019" i="17"/>
  <c r="O917" i="17"/>
  <c r="O918" i="17"/>
  <c r="O919" i="17"/>
  <c r="O920" i="17"/>
  <c r="O921" i="17"/>
  <c r="O922" i="17"/>
  <c r="O923" i="17"/>
  <c r="O924" i="17"/>
  <c r="O925" i="17"/>
  <c r="O926" i="17"/>
  <c r="O927" i="17"/>
  <c r="O928" i="17"/>
  <c r="O929" i="17"/>
  <c r="O930" i="17"/>
  <c r="O931" i="17"/>
  <c r="O932" i="17"/>
  <c r="O933" i="17"/>
  <c r="O934" i="17"/>
  <c r="O935" i="17"/>
  <c r="O936" i="17"/>
  <c r="O937" i="17"/>
  <c r="O938" i="17"/>
  <c r="O939" i="17"/>
  <c r="O895" i="17"/>
  <c r="O892" i="17"/>
  <c r="O891" i="17"/>
  <c r="O890" i="17"/>
  <c r="O889" i="17"/>
  <c r="O888" i="17"/>
  <c r="O887" i="17"/>
  <c r="O886" i="17"/>
  <c r="O885" i="17"/>
  <c r="O884" i="17"/>
  <c r="O883" i="17"/>
  <c r="O882" i="17"/>
  <c r="O881" i="17"/>
  <c r="O880" i="17"/>
  <c r="O879" i="17"/>
  <c r="O878" i="17"/>
  <c r="O877" i="17"/>
  <c r="O876" i="17"/>
  <c r="O875" i="17"/>
  <c r="O874" i="17"/>
  <c r="N62" i="16"/>
  <c r="C83" i="11"/>
  <c r="D82" i="4"/>
  <c r="C82" i="4"/>
  <c r="E82" i="5"/>
  <c r="D82" i="5"/>
  <c r="C82" i="5"/>
  <c r="N80" i="16"/>
  <c r="N79" i="16"/>
  <c r="N78" i="16"/>
  <c r="N81" i="16" s="1"/>
  <c r="M81" i="16"/>
  <c r="L81" i="16"/>
  <c r="K81" i="16"/>
  <c r="J81" i="16"/>
  <c r="I81" i="16"/>
  <c r="H81" i="16"/>
  <c r="G81" i="16"/>
  <c r="F81" i="16"/>
  <c r="E81" i="16"/>
  <c r="D81" i="16"/>
  <c r="C81" i="16"/>
  <c r="O946" i="17"/>
  <c r="N775" i="17"/>
  <c r="M961" i="17"/>
  <c r="M962" i="17" s="1"/>
  <c r="N961" i="17"/>
  <c r="N962" i="17" s="1"/>
  <c r="M77" i="16"/>
  <c r="N72" i="16"/>
  <c r="N71" i="16"/>
  <c r="N76" i="16"/>
  <c r="N75" i="16"/>
  <c r="N74" i="16"/>
  <c r="N48" i="16"/>
  <c r="N47" i="16"/>
  <c r="O916" i="17"/>
  <c r="O893" i="17"/>
  <c r="D678" i="17"/>
  <c r="D717" i="17" s="1"/>
  <c r="D504" i="17"/>
  <c r="N543" i="17"/>
  <c r="M543" i="17"/>
  <c r="N601" i="17"/>
  <c r="M601" i="17"/>
  <c r="N659" i="17"/>
  <c r="M659" i="17"/>
  <c r="N717" i="17"/>
  <c r="M717" i="17"/>
  <c r="M775" i="17"/>
  <c r="N833" i="17"/>
  <c r="M833" i="17"/>
  <c r="O873" i="17"/>
  <c r="O853" i="17"/>
  <c r="O852" i="17"/>
  <c r="O851" i="17"/>
  <c r="O850" i="17"/>
  <c r="O849" i="17"/>
  <c r="O848" i="17"/>
  <c r="O847" i="17"/>
  <c r="O846" i="17"/>
  <c r="O845" i="17"/>
  <c r="O844" i="17"/>
  <c r="O843" i="17"/>
  <c r="O842" i="17"/>
  <c r="O841" i="17"/>
  <c r="O840" i="17"/>
  <c r="O839" i="17"/>
  <c r="O838" i="17"/>
  <c r="O837" i="17"/>
  <c r="O836" i="17"/>
  <c r="O835" i="17"/>
  <c r="O834" i="17"/>
  <c r="E894" i="17"/>
  <c r="F894" i="17"/>
  <c r="G894" i="17"/>
  <c r="H894" i="17"/>
  <c r="I894" i="17"/>
  <c r="J894" i="17"/>
  <c r="K894" i="17"/>
  <c r="L894" i="17"/>
  <c r="M894" i="17"/>
  <c r="N894" i="17"/>
  <c r="D894" i="17"/>
  <c r="B87" i="11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 s="1"/>
  <c r="D75" i="17"/>
  <c r="E75" i="17"/>
  <c r="F75" i="17"/>
  <c r="G75" i="17"/>
  <c r="J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L109" i="17"/>
  <c r="O109" i="17"/>
  <c r="L127" i="17"/>
  <c r="L128" i="17" s="1"/>
  <c r="O127" i="17"/>
  <c r="D128" i="17"/>
  <c r="E128" i="17"/>
  <c r="F128" i="17"/>
  <c r="G128" i="17"/>
  <c r="J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4" i="17"/>
  <c r="O145" i="17"/>
  <c r="D146" i="17"/>
  <c r="E146" i="17"/>
  <c r="F146" i="17"/>
  <c r="G146" i="17"/>
  <c r="J146" i="17"/>
  <c r="L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2" i="17"/>
  <c r="O163" i="17"/>
  <c r="D164" i="17"/>
  <c r="E164" i="17"/>
  <c r="F164" i="17"/>
  <c r="G164" i="17"/>
  <c r="J164" i="17"/>
  <c r="L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D182" i="17"/>
  <c r="D183" i="17" s="1"/>
  <c r="E182" i="17"/>
  <c r="F182" i="17"/>
  <c r="G182" i="17"/>
  <c r="J182" i="17"/>
  <c r="L182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O197" i="17"/>
  <c r="O198" i="17"/>
  <c r="O199" i="17"/>
  <c r="O200" i="17"/>
  <c r="O201" i="17"/>
  <c r="D202" i="17"/>
  <c r="E202" i="17"/>
  <c r="F202" i="17"/>
  <c r="G202" i="17"/>
  <c r="J202" i="17"/>
  <c r="L202" i="17"/>
  <c r="O203" i="17"/>
  <c r="O204" i="17"/>
  <c r="O205" i="17"/>
  <c r="O206" i="17"/>
  <c r="O207" i="17"/>
  <c r="O208" i="17"/>
  <c r="O209" i="17"/>
  <c r="O210" i="17"/>
  <c r="O211" i="17"/>
  <c r="O212" i="17"/>
  <c r="O213" i="17"/>
  <c r="O214" i="17"/>
  <c r="O215" i="17"/>
  <c r="O216" i="17"/>
  <c r="O217" i="17"/>
  <c r="O219" i="17"/>
  <c r="O220" i="17"/>
  <c r="D221" i="17"/>
  <c r="E221" i="17"/>
  <c r="F221" i="17"/>
  <c r="G221" i="17"/>
  <c r="J221" i="17"/>
  <c r="L221" i="17"/>
  <c r="O222" i="17"/>
  <c r="O223" i="17"/>
  <c r="O224" i="17"/>
  <c r="O225" i="17"/>
  <c r="O226" i="17"/>
  <c r="O227" i="17"/>
  <c r="O228" i="17"/>
  <c r="O229" i="17"/>
  <c r="O230" i="17"/>
  <c r="O231" i="17"/>
  <c r="O232" i="17"/>
  <c r="O233" i="17"/>
  <c r="O234" i="17"/>
  <c r="O236" i="17"/>
  <c r="O238" i="17"/>
  <c r="O239" i="17"/>
  <c r="D240" i="17"/>
  <c r="E240" i="17"/>
  <c r="F240" i="17"/>
  <c r="G240" i="17"/>
  <c r="G241" i="17" s="1"/>
  <c r="J240" i="17"/>
  <c r="J241" i="17" s="1"/>
  <c r="L240" i="17"/>
  <c r="L241" i="17" s="1"/>
  <c r="O242" i="17"/>
  <c r="O243" i="17"/>
  <c r="O244" i="17"/>
  <c r="O245" i="17"/>
  <c r="O246" i="17"/>
  <c r="O247" i="17"/>
  <c r="O248" i="17"/>
  <c r="O249" i="17"/>
  <c r="O250" i="17"/>
  <c r="O251" i="17"/>
  <c r="O252" i="17"/>
  <c r="O253" i="17"/>
  <c r="O254" i="17"/>
  <c r="O256" i="17"/>
  <c r="O258" i="17"/>
  <c r="O260" i="17"/>
  <c r="D261" i="17"/>
  <c r="E261" i="17"/>
  <c r="F261" i="17"/>
  <c r="G261" i="17"/>
  <c r="J261" i="17"/>
  <c r="K261" i="17"/>
  <c r="L261" i="17"/>
  <c r="O262" i="17"/>
  <c r="O263" i="17"/>
  <c r="O264" i="17"/>
  <c r="O265" i="17"/>
  <c r="O266" i="17"/>
  <c r="O267" i="17"/>
  <c r="O268" i="17"/>
  <c r="O269" i="17"/>
  <c r="O270" i="17"/>
  <c r="O271" i="17"/>
  <c r="O272" i="17"/>
  <c r="O273" i="17"/>
  <c r="O274" i="17"/>
  <c r="O276" i="17"/>
  <c r="O278" i="17"/>
  <c r="O279" i="17"/>
  <c r="O280" i="17"/>
  <c r="D281" i="17"/>
  <c r="E281" i="17"/>
  <c r="F281" i="17"/>
  <c r="G281" i="17"/>
  <c r="J281" i="17"/>
  <c r="K281" i="17"/>
  <c r="L281" i="17"/>
  <c r="O282" i="17"/>
  <c r="O283" i="17"/>
  <c r="O284" i="17"/>
  <c r="O285" i="17"/>
  <c r="O286" i="17"/>
  <c r="O287" i="17"/>
  <c r="O288" i="17"/>
  <c r="O289" i="17"/>
  <c r="O290" i="17"/>
  <c r="O291" i="17"/>
  <c r="O292" i="17"/>
  <c r="O293" i="17"/>
  <c r="O294" i="17"/>
  <c r="O296" i="17"/>
  <c r="O298" i="17"/>
  <c r="O299" i="17"/>
  <c r="O300" i="17"/>
  <c r="D301" i="17"/>
  <c r="E301" i="17"/>
  <c r="F301" i="17"/>
  <c r="G301" i="17"/>
  <c r="J301" i="17"/>
  <c r="K301" i="17"/>
  <c r="K302" i="17" s="1"/>
  <c r="L301" i="17"/>
  <c r="L302" i="17" s="1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7" i="17"/>
  <c r="O318" i="17"/>
  <c r="O319" i="17"/>
  <c r="O320" i="17"/>
  <c r="O321" i="17"/>
  <c r="D322" i="17"/>
  <c r="E322" i="17"/>
  <c r="F322" i="17"/>
  <c r="G322" i="17"/>
  <c r="J322" i="17"/>
  <c r="K322" i="17"/>
  <c r="L322" i="17"/>
  <c r="O323" i="17"/>
  <c r="O324" i="17"/>
  <c r="O325" i="17"/>
  <c r="O326" i="17"/>
  <c r="O327" i="17"/>
  <c r="O328" i="17"/>
  <c r="O329" i="17"/>
  <c r="O330" i="17"/>
  <c r="O331" i="17"/>
  <c r="O332" i="17"/>
  <c r="O333" i="17"/>
  <c r="O334" i="17"/>
  <c r="O335" i="17"/>
  <c r="O337" i="17"/>
  <c r="O338" i="17"/>
  <c r="O339" i="17"/>
  <c r="O340" i="17"/>
  <c r="O341" i="17"/>
  <c r="D342" i="17"/>
  <c r="E342" i="17"/>
  <c r="F342" i="17"/>
  <c r="G342" i="17"/>
  <c r="J342" i="17"/>
  <c r="K342" i="17"/>
  <c r="L342" i="17"/>
  <c r="O343" i="17"/>
  <c r="O344" i="17"/>
  <c r="O345" i="17"/>
  <c r="O346" i="17"/>
  <c r="O347" i="17"/>
  <c r="O348" i="17"/>
  <c r="O349" i="17"/>
  <c r="O350" i="17"/>
  <c r="O351" i="17"/>
  <c r="O352" i="17"/>
  <c r="O353" i="17"/>
  <c r="O354" i="17"/>
  <c r="O355" i="17"/>
  <c r="O357" i="17"/>
  <c r="O358" i="17"/>
  <c r="O359" i="17"/>
  <c r="O360" i="17"/>
  <c r="O361" i="17"/>
  <c r="D362" i="17"/>
  <c r="E362" i="17"/>
  <c r="F362" i="17"/>
  <c r="G362" i="17"/>
  <c r="J362" i="17"/>
  <c r="K362" i="17"/>
  <c r="L362" i="17"/>
  <c r="L363" i="17" s="1"/>
  <c r="O364" i="17"/>
  <c r="O365" i="17"/>
  <c r="O366" i="17"/>
  <c r="O367" i="17"/>
  <c r="O368" i="17"/>
  <c r="O369" i="17"/>
  <c r="O370" i="17"/>
  <c r="O371" i="17"/>
  <c r="O372" i="17"/>
  <c r="O373" i="17"/>
  <c r="O374" i="17"/>
  <c r="O375" i="17"/>
  <c r="O376" i="17"/>
  <c r="O378" i="17"/>
  <c r="O379" i="17"/>
  <c r="O380" i="17"/>
  <c r="O381" i="17"/>
  <c r="O382" i="17"/>
  <c r="D383" i="17"/>
  <c r="E383" i="17"/>
  <c r="F383" i="17"/>
  <c r="G383" i="17"/>
  <c r="J383" i="17"/>
  <c r="K383" i="17"/>
  <c r="L383" i="17"/>
  <c r="O384" i="17"/>
  <c r="O385" i="17"/>
  <c r="O386" i="17"/>
  <c r="O387" i="17"/>
  <c r="O388" i="17"/>
  <c r="O389" i="17"/>
  <c r="O390" i="17"/>
  <c r="O391" i="17"/>
  <c r="O392" i="17"/>
  <c r="O393" i="17"/>
  <c r="O394" i="17"/>
  <c r="O395" i="17"/>
  <c r="O396" i="17"/>
  <c r="O398" i="17"/>
  <c r="O399" i="17"/>
  <c r="O400" i="17"/>
  <c r="O401" i="17"/>
  <c r="O402" i="17"/>
  <c r="D403" i="17"/>
  <c r="E403" i="17"/>
  <c r="F403" i="17"/>
  <c r="G403" i="17"/>
  <c r="J403" i="17"/>
  <c r="K403" i="17"/>
  <c r="L403" i="17"/>
  <c r="O404" i="17"/>
  <c r="O405" i="17"/>
  <c r="O406" i="17"/>
  <c r="O407" i="17"/>
  <c r="O408" i="17"/>
  <c r="O409" i="17"/>
  <c r="O410" i="17"/>
  <c r="O411" i="17"/>
  <c r="O412" i="17"/>
  <c r="O413" i="17"/>
  <c r="O414" i="17"/>
  <c r="O415" i="17"/>
  <c r="O416" i="17"/>
  <c r="O418" i="17"/>
  <c r="O419" i="17"/>
  <c r="O420" i="17"/>
  <c r="O421" i="17"/>
  <c r="O422" i="17"/>
  <c r="D423" i="17"/>
  <c r="E423" i="17"/>
  <c r="F423" i="17"/>
  <c r="G423" i="17"/>
  <c r="J423" i="17"/>
  <c r="K423" i="17"/>
  <c r="L423" i="17"/>
  <c r="O425" i="17"/>
  <c r="O426" i="17"/>
  <c r="O427" i="17"/>
  <c r="O428" i="17"/>
  <c r="O429" i="17"/>
  <c r="O430" i="17"/>
  <c r="O431" i="17"/>
  <c r="O432" i="17"/>
  <c r="O433" i="17"/>
  <c r="O434" i="17"/>
  <c r="O435" i="17"/>
  <c r="O436" i="17"/>
  <c r="O437" i="17"/>
  <c r="O439" i="17"/>
  <c r="O440" i="17"/>
  <c r="O441" i="17"/>
  <c r="O442" i="17"/>
  <c r="O443" i="17"/>
  <c r="D444" i="17"/>
  <c r="E444" i="17"/>
  <c r="F444" i="17"/>
  <c r="G444" i="17"/>
  <c r="J444" i="17"/>
  <c r="K444" i="17"/>
  <c r="L444" i="17"/>
  <c r="O445" i="17"/>
  <c r="O446" i="17"/>
  <c r="O447" i="17"/>
  <c r="O448" i="17"/>
  <c r="O449" i="17"/>
  <c r="O450" i="17"/>
  <c r="O451" i="17"/>
  <c r="O452" i="17"/>
  <c r="O453" i="17"/>
  <c r="O454" i="17"/>
  <c r="O455" i="17"/>
  <c r="O456" i="17"/>
  <c r="O457" i="17"/>
  <c r="O459" i="17"/>
  <c r="O460" i="17"/>
  <c r="O461" i="17"/>
  <c r="O462" i="17"/>
  <c r="O463" i="17"/>
  <c r="D464" i="17"/>
  <c r="E464" i="17"/>
  <c r="F464" i="17"/>
  <c r="G464" i="17"/>
  <c r="I464" i="17"/>
  <c r="J464" i="17"/>
  <c r="K464" i="17"/>
  <c r="L464" i="17"/>
  <c r="O465" i="17"/>
  <c r="O466" i="17"/>
  <c r="O467" i="17"/>
  <c r="O468" i="17"/>
  <c r="O469" i="17"/>
  <c r="O470" i="17"/>
  <c r="O471" i="17"/>
  <c r="O472" i="17"/>
  <c r="O473" i="17"/>
  <c r="O474" i="17"/>
  <c r="O475" i="17"/>
  <c r="O476" i="17"/>
  <c r="O477" i="17"/>
  <c r="O478" i="17"/>
  <c r="O479" i="17"/>
  <c r="O480" i="17"/>
  <c r="O481" i="17"/>
  <c r="O482" i="17"/>
  <c r="O483" i="17"/>
  <c r="D484" i="17"/>
  <c r="E484" i="17"/>
  <c r="F484" i="17"/>
  <c r="G484" i="17"/>
  <c r="I484" i="17"/>
  <c r="J484" i="17"/>
  <c r="K484" i="17"/>
  <c r="L484" i="17"/>
  <c r="O486" i="17"/>
  <c r="O487" i="17"/>
  <c r="O488" i="17"/>
  <c r="O489" i="17"/>
  <c r="O490" i="17"/>
  <c r="O491" i="17"/>
  <c r="O492" i="17"/>
  <c r="O493" i="17"/>
  <c r="O494" i="17"/>
  <c r="O495" i="17"/>
  <c r="O496" i="17"/>
  <c r="O497" i="17"/>
  <c r="O499" i="17"/>
  <c r="O500" i="17"/>
  <c r="O501" i="17"/>
  <c r="O502" i="17"/>
  <c r="O503" i="17"/>
  <c r="E504" i="17"/>
  <c r="F504" i="17"/>
  <c r="G504" i="17"/>
  <c r="I504" i="17"/>
  <c r="J504" i="17"/>
  <c r="L504" i="17"/>
  <c r="O505" i="17"/>
  <c r="O506" i="17"/>
  <c r="O507" i="17"/>
  <c r="O508" i="17"/>
  <c r="O509" i="17"/>
  <c r="O510" i="17"/>
  <c r="O511" i="17"/>
  <c r="O512" i="17"/>
  <c r="O513" i="17"/>
  <c r="O514" i="17"/>
  <c r="O515" i="17"/>
  <c r="O516" i="17"/>
  <c r="O517" i="17"/>
  <c r="O518" i="17"/>
  <c r="O519" i="17"/>
  <c r="O520" i="17"/>
  <c r="O521" i="17"/>
  <c r="O522" i="17"/>
  <c r="D523" i="17"/>
  <c r="E523" i="17"/>
  <c r="F523" i="17"/>
  <c r="G523" i="17"/>
  <c r="I523" i="17"/>
  <c r="J523" i="17"/>
  <c r="L523" i="17"/>
  <c r="O530" i="17"/>
  <c r="D542" i="17"/>
  <c r="E542" i="17"/>
  <c r="F542" i="17"/>
  <c r="G542" i="17"/>
  <c r="I542" i="17"/>
  <c r="J542" i="17"/>
  <c r="L542" i="17"/>
  <c r="K543" i="17"/>
  <c r="O544" i="17"/>
  <c r="O545" i="17"/>
  <c r="O546" i="17"/>
  <c r="O547" i="17"/>
  <c r="O548" i="17"/>
  <c r="O549" i="17"/>
  <c r="O550" i="17"/>
  <c r="O551" i="17"/>
  <c r="O552" i="17"/>
  <c r="O553" i="17"/>
  <c r="O554" i="17"/>
  <c r="O555" i="17"/>
  <c r="O556" i="17"/>
  <c r="O557" i="17"/>
  <c r="O558" i="17"/>
  <c r="O559" i="17"/>
  <c r="O560" i="17"/>
  <c r="O561" i="17"/>
  <c r="D562" i="17"/>
  <c r="E562" i="17"/>
  <c r="F562" i="17"/>
  <c r="G562" i="17"/>
  <c r="I562" i="17"/>
  <c r="J562" i="17"/>
  <c r="L562" i="17"/>
  <c r="O563" i="17"/>
  <c r="O564" i="17"/>
  <c r="O565" i="17"/>
  <c r="O566" i="17"/>
  <c r="O567" i="17"/>
  <c r="O568" i="17"/>
  <c r="O569" i="17"/>
  <c r="O570" i="17"/>
  <c r="O571" i="17"/>
  <c r="O572" i="17"/>
  <c r="O573" i="17"/>
  <c r="O574" i="17"/>
  <c r="O575" i="17"/>
  <c r="O576" i="17"/>
  <c r="O577" i="17"/>
  <c r="O578" i="17"/>
  <c r="O579" i="17"/>
  <c r="O580" i="17"/>
  <c r="D581" i="17"/>
  <c r="E581" i="17"/>
  <c r="F581" i="17"/>
  <c r="G581" i="17"/>
  <c r="I581" i="17"/>
  <c r="J581" i="17"/>
  <c r="L581" i="17"/>
  <c r="O582" i="17"/>
  <c r="O583" i="17"/>
  <c r="O584" i="17"/>
  <c r="O585" i="17"/>
  <c r="O586" i="17"/>
  <c r="O587" i="17"/>
  <c r="O588" i="17"/>
  <c r="O589" i="17"/>
  <c r="O590" i="17"/>
  <c r="O591" i="17"/>
  <c r="O592" i="17"/>
  <c r="O593" i="17"/>
  <c r="O594" i="17"/>
  <c r="O595" i="17"/>
  <c r="O596" i="17"/>
  <c r="O597" i="17"/>
  <c r="O598" i="17"/>
  <c r="O599" i="17"/>
  <c r="D600" i="17"/>
  <c r="E600" i="17"/>
  <c r="E601" i="17" s="1"/>
  <c r="F600" i="17"/>
  <c r="G600" i="17"/>
  <c r="I600" i="17"/>
  <c r="J600" i="17"/>
  <c r="L600" i="17"/>
  <c r="K601" i="17"/>
  <c r="O602" i="17"/>
  <c r="O603" i="17"/>
  <c r="O604" i="17"/>
  <c r="O605" i="17"/>
  <c r="O606" i="17"/>
  <c r="O607" i="17"/>
  <c r="O608" i="17"/>
  <c r="O609" i="17"/>
  <c r="O610" i="17"/>
  <c r="O611" i="17"/>
  <c r="O612" i="17"/>
  <c r="O613" i="17"/>
  <c r="O614" i="17"/>
  <c r="O615" i="17"/>
  <c r="O616" i="17"/>
  <c r="O618" i="17"/>
  <c r="O619" i="17"/>
  <c r="D620" i="17"/>
  <c r="E620" i="17"/>
  <c r="F620" i="17"/>
  <c r="G620" i="17"/>
  <c r="H620" i="17"/>
  <c r="I620" i="17"/>
  <c r="J620" i="17"/>
  <c r="L620" i="17"/>
  <c r="O621" i="17"/>
  <c r="O622" i="17"/>
  <c r="O623" i="17"/>
  <c r="O624" i="17"/>
  <c r="O625" i="17"/>
  <c r="O626" i="17"/>
  <c r="O627" i="17"/>
  <c r="O628" i="17"/>
  <c r="O629" i="17"/>
  <c r="O630" i="17"/>
  <c r="O631" i="17"/>
  <c r="O632" i="17"/>
  <c r="O633" i="17"/>
  <c r="O635" i="17"/>
  <c r="O636" i="17"/>
  <c r="O637" i="17"/>
  <c r="O638" i="17"/>
  <c r="D639" i="17"/>
  <c r="E639" i="17"/>
  <c r="F639" i="17"/>
  <c r="G639" i="17"/>
  <c r="H639" i="17"/>
  <c r="I639" i="17"/>
  <c r="J639" i="17"/>
  <c r="L639" i="17"/>
  <c r="O640" i="17"/>
  <c r="O641" i="17"/>
  <c r="O642" i="17"/>
  <c r="O643" i="17"/>
  <c r="O644" i="17"/>
  <c r="O645" i="17"/>
  <c r="O646" i="17"/>
  <c r="O647" i="17"/>
  <c r="O648" i="17"/>
  <c r="O649" i="17"/>
  <c r="O650" i="17"/>
  <c r="O651" i="17"/>
  <c r="O654" i="17"/>
  <c r="O656" i="17"/>
  <c r="O657" i="17"/>
  <c r="D658" i="17"/>
  <c r="E658" i="17"/>
  <c r="F658" i="17"/>
  <c r="G658" i="17"/>
  <c r="H658" i="17"/>
  <c r="I658" i="17"/>
  <c r="J658" i="17"/>
  <c r="L658" i="17"/>
  <c r="H659" i="17"/>
  <c r="J659" i="17"/>
  <c r="K659" i="17"/>
  <c r="O660" i="17"/>
  <c r="O661" i="17"/>
  <c r="O662" i="17"/>
  <c r="O663" i="17"/>
  <c r="O664" i="17"/>
  <c r="O665" i="17"/>
  <c r="O666" i="17"/>
  <c r="O667" i="17"/>
  <c r="O668" i="17"/>
  <c r="O669" i="17"/>
  <c r="O670" i="17"/>
  <c r="O671" i="17"/>
  <c r="O672" i="17"/>
  <c r="O674" i="17"/>
  <c r="O677" i="17"/>
  <c r="E678" i="17"/>
  <c r="F678" i="17"/>
  <c r="G678" i="17"/>
  <c r="H678" i="17"/>
  <c r="I678" i="17"/>
  <c r="J678" i="17"/>
  <c r="L678" i="17"/>
  <c r="O679" i="17"/>
  <c r="O680" i="17"/>
  <c r="O681" i="17"/>
  <c r="O682" i="17"/>
  <c r="O683" i="17"/>
  <c r="O684" i="17"/>
  <c r="O685" i="17"/>
  <c r="O686" i="17"/>
  <c r="O687" i="17"/>
  <c r="O688" i="17"/>
  <c r="O689" i="17"/>
  <c r="O690" i="17"/>
  <c r="O691" i="17"/>
  <c r="O692" i="17"/>
  <c r="O693" i="17"/>
  <c r="O694" i="17"/>
  <c r="O695" i="17"/>
  <c r="O696" i="17"/>
  <c r="D697" i="17"/>
  <c r="E697" i="17"/>
  <c r="F697" i="17"/>
  <c r="G697" i="17"/>
  <c r="H697" i="17"/>
  <c r="I697" i="17"/>
  <c r="J697" i="17"/>
  <c r="L697" i="17"/>
  <c r="O698" i="17"/>
  <c r="O699" i="17"/>
  <c r="O700" i="17"/>
  <c r="O701" i="17"/>
  <c r="O702" i="17"/>
  <c r="O703" i="17"/>
  <c r="O704" i="17"/>
  <c r="O705" i="17"/>
  <c r="O706" i="17"/>
  <c r="O707" i="17"/>
  <c r="O708" i="17"/>
  <c r="O709" i="17"/>
  <c r="O710" i="17"/>
  <c r="O712" i="17"/>
  <c r="O714" i="17"/>
  <c r="O715" i="17"/>
  <c r="D716" i="17"/>
  <c r="E716" i="17"/>
  <c r="F716" i="17"/>
  <c r="G716" i="17"/>
  <c r="H716" i="17"/>
  <c r="I716" i="17"/>
  <c r="J716" i="17"/>
  <c r="L716" i="17"/>
  <c r="K717" i="17"/>
  <c r="O718" i="17"/>
  <c r="O719" i="17"/>
  <c r="O720" i="17"/>
  <c r="O721" i="17"/>
  <c r="O722" i="17"/>
  <c r="O723" i="17"/>
  <c r="O724" i="17"/>
  <c r="O725" i="17"/>
  <c r="O726" i="17"/>
  <c r="O727" i="17"/>
  <c r="O728" i="17"/>
  <c r="O729" i="17"/>
  <c r="O731" i="17"/>
  <c r="O732" i="17"/>
  <c r="O733" i="17"/>
  <c r="O734" i="17"/>
  <c r="O735" i="17"/>
  <c r="D736" i="17"/>
  <c r="E736" i="17"/>
  <c r="F736" i="17"/>
  <c r="G736" i="17"/>
  <c r="H736" i="17"/>
  <c r="I736" i="17"/>
  <c r="J736" i="17"/>
  <c r="L736" i="17"/>
  <c r="O737" i="17"/>
  <c r="O738" i="17"/>
  <c r="O739" i="17"/>
  <c r="O740" i="17"/>
  <c r="O741" i="17"/>
  <c r="O742" i="17"/>
  <c r="O743" i="17"/>
  <c r="O744" i="17"/>
  <c r="O745" i="17"/>
  <c r="O746" i="17"/>
  <c r="O747" i="17"/>
  <c r="O748" i="17"/>
  <c r="O750" i="17"/>
  <c r="O751" i="17"/>
  <c r="O753" i="17"/>
  <c r="O754" i="17"/>
  <c r="D755" i="17"/>
  <c r="E755" i="17"/>
  <c r="F755" i="17"/>
  <c r="G755" i="17"/>
  <c r="H755" i="17"/>
  <c r="I755" i="17"/>
  <c r="J755" i="17"/>
  <c r="L755" i="17"/>
  <c r="O756" i="17"/>
  <c r="O757" i="17"/>
  <c r="O758" i="17"/>
  <c r="O759" i="17"/>
  <c r="O760" i="17"/>
  <c r="O761" i="17"/>
  <c r="O762" i="17"/>
  <c r="O763" i="17"/>
  <c r="O764" i="17"/>
  <c r="O765" i="17"/>
  <c r="O766" i="17"/>
  <c r="O767" i="17"/>
  <c r="O768" i="17"/>
  <c r="O770" i="17"/>
  <c r="D774" i="17"/>
  <c r="E774" i="17"/>
  <c r="F774" i="17"/>
  <c r="G774" i="17"/>
  <c r="H774" i="17"/>
  <c r="H775" i="17" s="1"/>
  <c r="I774" i="17"/>
  <c r="J774" i="17"/>
  <c r="L774" i="17"/>
  <c r="K775" i="17"/>
  <c r="O776" i="17"/>
  <c r="O777" i="17"/>
  <c r="O778" i="17"/>
  <c r="O779" i="17"/>
  <c r="O780" i="17"/>
  <c r="O781" i="17"/>
  <c r="O782" i="17"/>
  <c r="O783" i="17"/>
  <c r="O784" i="17"/>
  <c r="O785" i="17"/>
  <c r="O786" i="17"/>
  <c r="O787" i="17"/>
  <c r="O788" i="17"/>
  <c r="O789" i="17"/>
  <c r="O790" i="17"/>
  <c r="O791" i="17"/>
  <c r="O792" i="17"/>
  <c r="O793" i="17"/>
  <c r="D794" i="17"/>
  <c r="E794" i="17"/>
  <c r="F794" i="17"/>
  <c r="G794" i="17"/>
  <c r="H794" i="17"/>
  <c r="H833" i="17" s="1"/>
  <c r="I794" i="17"/>
  <c r="J794" i="17"/>
  <c r="L794" i="17"/>
  <c r="O795" i="17"/>
  <c r="O796" i="17"/>
  <c r="O797" i="17"/>
  <c r="O798" i="17"/>
  <c r="O799" i="17"/>
  <c r="O800" i="17"/>
  <c r="O801" i="17"/>
  <c r="O802" i="17"/>
  <c r="O803" i="17"/>
  <c r="O804" i="17"/>
  <c r="O805" i="17"/>
  <c r="O806" i="17"/>
  <c r="O807" i="17"/>
  <c r="O808" i="17"/>
  <c r="O809" i="17"/>
  <c r="O812" i="17"/>
  <c r="D813" i="17"/>
  <c r="E813" i="17"/>
  <c r="F813" i="17"/>
  <c r="G813" i="17"/>
  <c r="H813" i="17"/>
  <c r="I813" i="17"/>
  <c r="J813" i="17"/>
  <c r="L813" i="17"/>
  <c r="O814" i="17"/>
  <c r="O815" i="17"/>
  <c r="O816" i="17"/>
  <c r="O817" i="17"/>
  <c r="O818" i="17"/>
  <c r="O819" i="17"/>
  <c r="O820" i="17"/>
  <c r="O821" i="17"/>
  <c r="O822" i="17"/>
  <c r="O823" i="17"/>
  <c r="O824" i="17"/>
  <c r="O825" i="17"/>
  <c r="O826" i="17"/>
  <c r="O827" i="17"/>
  <c r="O828" i="17"/>
  <c r="O831" i="17"/>
  <c r="D832" i="17"/>
  <c r="E832" i="17"/>
  <c r="F832" i="17"/>
  <c r="F833" i="17" s="1"/>
  <c r="G832" i="17"/>
  <c r="H832" i="17"/>
  <c r="I832" i="17"/>
  <c r="J832" i="17"/>
  <c r="J833" i="17" s="1"/>
  <c r="L832" i="17"/>
  <c r="L833" i="17" s="1"/>
  <c r="I833" i="17"/>
  <c r="K833" i="17"/>
  <c r="C877" i="17"/>
  <c r="C898" i="17"/>
  <c r="C920" i="17"/>
  <c r="O940" i="17"/>
  <c r="O941" i="17"/>
  <c r="O942" i="17"/>
  <c r="O943" i="17"/>
  <c r="O944" i="17"/>
  <c r="O945" i="17"/>
  <c r="O947" i="17"/>
  <c r="O948" i="17"/>
  <c r="O949" i="17"/>
  <c r="O950" i="17"/>
  <c r="O951" i="17"/>
  <c r="O952" i="17"/>
  <c r="O953" i="17"/>
  <c r="O954" i="17"/>
  <c r="O955" i="17"/>
  <c r="O956" i="17"/>
  <c r="O957" i="17"/>
  <c r="O958" i="17"/>
  <c r="O959" i="17"/>
  <c r="O960" i="17"/>
  <c r="D961" i="17"/>
  <c r="D962" i="17" s="1"/>
  <c r="E961" i="17"/>
  <c r="E962" i="17" s="1"/>
  <c r="F961" i="17"/>
  <c r="F962" i="17" s="1"/>
  <c r="G961" i="17"/>
  <c r="G962" i="17" s="1"/>
  <c r="H961" i="17"/>
  <c r="I961" i="17"/>
  <c r="I962" i="17" s="1"/>
  <c r="J961" i="17"/>
  <c r="J962" i="17" s="1"/>
  <c r="K961" i="17"/>
  <c r="K962" i="17" s="1"/>
  <c r="L961" i="17"/>
  <c r="L962" i="17" s="1"/>
  <c r="N7" i="16"/>
  <c r="N8" i="16"/>
  <c r="C9" i="16"/>
  <c r="D9" i="16"/>
  <c r="E9" i="16"/>
  <c r="N10" i="16"/>
  <c r="N11" i="16"/>
  <c r="N12" i="16"/>
  <c r="C13" i="16"/>
  <c r="D13" i="16"/>
  <c r="E13" i="16"/>
  <c r="F13" i="16"/>
  <c r="I13" i="16"/>
  <c r="N14" i="16"/>
  <c r="N15" i="16"/>
  <c r="N16" i="16"/>
  <c r="C17" i="16"/>
  <c r="D17" i="16"/>
  <c r="E17" i="16"/>
  <c r="F17" i="16"/>
  <c r="I17" i="16"/>
  <c r="N18" i="16"/>
  <c r="N19" i="16"/>
  <c r="N20" i="16"/>
  <c r="C21" i="16"/>
  <c r="D21" i="16"/>
  <c r="E21" i="16"/>
  <c r="F21" i="16"/>
  <c r="I21" i="16"/>
  <c r="K21" i="16"/>
  <c r="N22" i="16"/>
  <c r="N23" i="16"/>
  <c r="N24" i="16"/>
  <c r="C25" i="16"/>
  <c r="D25" i="16"/>
  <c r="E25" i="16"/>
  <c r="F25" i="16"/>
  <c r="I25" i="16"/>
  <c r="K25" i="16"/>
  <c r="N26" i="16"/>
  <c r="N27" i="16"/>
  <c r="N28" i="16"/>
  <c r="C29" i="16"/>
  <c r="D29" i="16"/>
  <c r="E29" i="16"/>
  <c r="F29" i="16"/>
  <c r="I29" i="16"/>
  <c r="K29" i="16"/>
  <c r="N30" i="16"/>
  <c r="N31" i="16"/>
  <c r="N32" i="16"/>
  <c r="C33" i="16"/>
  <c r="D33" i="16"/>
  <c r="E33" i="16"/>
  <c r="F33" i="16"/>
  <c r="I33" i="16"/>
  <c r="J33" i="16"/>
  <c r="K33" i="16"/>
  <c r="M33" i="16"/>
  <c r="N34" i="16"/>
  <c r="N35" i="16"/>
  <c r="N36" i="16"/>
  <c r="C37" i="16"/>
  <c r="D37" i="16"/>
  <c r="E37" i="16"/>
  <c r="F37" i="16"/>
  <c r="I37" i="16"/>
  <c r="J37" i="16"/>
  <c r="K37" i="16"/>
  <c r="L37" i="16"/>
  <c r="M37" i="16"/>
  <c r="N38" i="16"/>
  <c r="N39" i="16"/>
  <c r="N40" i="16"/>
  <c r="C41" i="16"/>
  <c r="D41" i="16"/>
  <c r="E41" i="16"/>
  <c r="F41" i="16"/>
  <c r="I41" i="16"/>
  <c r="J41" i="16"/>
  <c r="K41" i="16"/>
  <c r="L41" i="16"/>
  <c r="M41" i="16"/>
  <c r="N42" i="16"/>
  <c r="N43" i="16"/>
  <c r="N44" i="16"/>
  <c r="C45" i="16"/>
  <c r="D45" i="16"/>
  <c r="E45" i="16"/>
  <c r="F45" i="16"/>
  <c r="H45" i="16"/>
  <c r="I45" i="16"/>
  <c r="J45" i="16"/>
  <c r="K45" i="16"/>
  <c r="L45" i="16"/>
  <c r="M45" i="16"/>
  <c r="N46" i="16"/>
  <c r="C49" i="16"/>
  <c r="D49" i="16"/>
  <c r="E49" i="16"/>
  <c r="F49" i="16"/>
  <c r="H49" i="16"/>
  <c r="I49" i="16"/>
  <c r="J49" i="16"/>
  <c r="K49" i="16"/>
  <c r="L49" i="16"/>
  <c r="M49" i="16"/>
  <c r="N50" i="16"/>
  <c r="N51" i="16"/>
  <c r="N52" i="16"/>
  <c r="C53" i="16"/>
  <c r="D53" i="16"/>
  <c r="E53" i="16"/>
  <c r="F53" i="16"/>
  <c r="H53" i="16"/>
  <c r="I53" i="16"/>
  <c r="J53" i="16"/>
  <c r="K53" i="16"/>
  <c r="L53" i="16"/>
  <c r="M53" i="16"/>
  <c r="N54" i="16"/>
  <c r="N55" i="16"/>
  <c r="N56" i="16"/>
  <c r="C57" i="16"/>
  <c r="D57" i="16"/>
  <c r="E57" i="16"/>
  <c r="F57" i="16"/>
  <c r="G57" i="16"/>
  <c r="H57" i="16"/>
  <c r="I57" i="16"/>
  <c r="J57" i="16"/>
  <c r="K57" i="16"/>
  <c r="L57" i="16"/>
  <c r="M57" i="16"/>
  <c r="N58" i="16"/>
  <c r="N59" i="16"/>
  <c r="N60" i="16"/>
  <c r="C61" i="16"/>
  <c r="D61" i="16"/>
  <c r="E61" i="16"/>
  <c r="F61" i="16"/>
  <c r="G61" i="16"/>
  <c r="H61" i="16"/>
  <c r="I61" i="16"/>
  <c r="J61" i="16"/>
  <c r="K61" i="16"/>
  <c r="L61" i="16"/>
  <c r="M61" i="16"/>
  <c r="N63" i="16"/>
  <c r="N64" i="16"/>
  <c r="C65" i="16"/>
  <c r="D65" i="16"/>
  <c r="E65" i="16"/>
  <c r="F65" i="16"/>
  <c r="G65" i="16"/>
  <c r="H65" i="16"/>
  <c r="I65" i="16"/>
  <c r="J65" i="16"/>
  <c r="K65" i="16"/>
  <c r="L65" i="16"/>
  <c r="M65" i="16"/>
  <c r="N66" i="16"/>
  <c r="N67" i="16"/>
  <c r="N68" i="16"/>
  <c r="C69" i="16"/>
  <c r="D69" i="16"/>
  <c r="F69" i="16"/>
  <c r="G69" i="16"/>
  <c r="H69" i="16"/>
  <c r="I69" i="16"/>
  <c r="J69" i="16"/>
  <c r="K69" i="16"/>
  <c r="L69" i="16"/>
  <c r="M69" i="16"/>
  <c r="C73" i="16"/>
  <c r="D73" i="16"/>
  <c r="E73" i="16"/>
  <c r="F73" i="16"/>
  <c r="G73" i="16"/>
  <c r="H73" i="16"/>
  <c r="I73" i="16"/>
  <c r="J73" i="16"/>
  <c r="K73" i="16"/>
  <c r="L73" i="16"/>
  <c r="M73" i="16"/>
  <c r="C77" i="16"/>
  <c r="D77" i="16"/>
  <c r="E77" i="16"/>
  <c r="F77" i="16"/>
  <c r="G77" i="16"/>
  <c r="H77" i="16"/>
  <c r="I77" i="16"/>
  <c r="J77" i="16"/>
  <c r="K77" i="16"/>
  <c r="L77" i="16"/>
  <c r="E74" i="5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H79" i="7"/>
  <c r="G79" i="7"/>
  <c r="E79" i="7"/>
  <c r="D79" i="7"/>
  <c r="C79" i="7"/>
  <c r="D75" i="11"/>
  <c r="C75" i="11"/>
  <c r="D74" i="4"/>
  <c r="C74" i="4"/>
  <c r="D74" i="5"/>
  <c r="C74" i="5"/>
  <c r="AE84" i="1"/>
  <c r="AA84" i="1"/>
  <c r="Z84" i="1"/>
  <c r="O84" i="1"/>
  <c r="H84" i="1"/>
  <c r="L84" i="1"/>
  <c r="G84" i="1"/>
  <c r="F84" i="1"/>
  <c r="C84" i="1"/>
  <c r="D424" i="17" l="1"/>
  <c r="F183" i="17"/>
  <c r="L717" i="17"/>
  <c r="G601" i="17"/>
  <c r="Q84" i="1"/>
  <c r="X81" i="1"/>
  <c r="W81" i="1"/>
  <c r="W83" i="1"/>
  <c r="T84" i="1"/>
  <c r="X83" i="1"/>
  <c r="W82" i="1"/>
  <c r="X82" i="1"/>
  <c r="AD80" i="1"/>
  <c r="X80" i="1"/>
  <c r="P80" i="1"/>
  <c r="W80" i="1"/>
  <c r="AD84" i="1"/>
  <c r="O832" i="17"/>
  <c r="O813" i="17"/>
  <c r="E833" i="17"/>
  <c r="O794" i="17"/>
  <c r="O833" i="17" s="1"/>
  <c r="O755" i="17"/>
  <c r="O736" i="17"/>
  <c r="O775" i="17" s="1"/>
  <c r="O716" i="17"/>
  <c r="G717" i="17"/>
  <c r="O697" i="17"/>
  <c r="O678" i="17"/>
  <c r="O658" i="17"/>
  <c r="O639" i="17"/>
  <c r="O620" i="17"/>
  <c r="D659" i="17"/>
  <c r="O600" i="17"/>
  <c r="O581" i="17"/>
  <c r="D601" i="17"/>
  <c r="O542" i="17"/>
  <c r="O523" i="17"/>
  <c r="O504" i="17"/>
  <c r="D363" i="17"/>
  <c r="O301" i="17"/>
  <c r="O894" i="17"/>
  <c r="P84" i="1"/>
  <c r="N77" i="16"/>
  <c r="G775" i="17"/>
  <c r="F241" i="17"/>
  <c r="O961" i="17"/>
  <c r="O962" i="17" s="1"/>
  <c r="E241" i="17"/>
  <c r="O562" i="17"/>
  <c r="D775" i="17"/>
  <c r="L775" i="17"/>
  <c r="I659" i="17"/>
  <c r="G183" i="17"/>
  <c r="E717" i="17"/>
  <c r="O774" i="17"/>
  <c r="H962" i="17"/>
  <c r="N41" i="16"/>
  <c r="N61" i="16"/>
  <c r="N57" i="16"/>
  <c r="N53" i="16"/>
  <c r="G833" i="17"/>
  <c r="D833" i="17"/>
  <c r="F775" i="17"/>
  <c r="H717" i="17"/>
  <c r="J717" i="17"/>
  <c r="G659" i="17"/>
  <c r="F659" i="17"/>
  <c r="I601" i="17"/>
  <c r="F601" i="17"/>
  <c r="I543" i="17"/>
  <c r="J485" i="17"/>
  <c r="E485" i="17"/>
  <c r="K424" i="17"/>
  <c r="J424" i="17"/>
  <c r="G424" i="17"/>
  <c r="E424" i="17"/>
  <c r="G363" i="17"/>
  <c r="E363" i="17"/>
  <c r="F302" i="17"/>
  <c r="O221" i="17"/>
  <c r="O202" i="17"/>
  <c r="O182" i="17"/>
  <c r="O164" i="17"/>
  <c r="L183" i="17"/>
  <c r="O322" i="17"/>
  <c r="E659" i="17"/>
  <c r="L601" i="17"/>
  <c r="F363" i="17"/>
  <c r="E302" i="17"/>
  <c r="J775" i="17"/>
  <c r="F485" i="17"/>
  <c r="F424" i="17"/>
  <c r="O146" i="17"/>
  <c r="L659" i="17"/>
  <c r="O362" i="17"/>
  <c r="D302" i="17"/>
  <c r="I775" i="17"/>
  <c r="O240" i="17"/>
  <c r="F717" i="17"/>
  <c r="L485" i="17"/>
  <c r="O444" i="17"/>
  <c r="O383" i="17"/>
  <c r="K363" i="17"/>
  <c r="J302" i="17"/>
  <c r="D241" i="17"/>
  <c r="E183" i="17"/>
  <c r="O464" i="17"/>
  <c r="L543" i="17"/>
  <c r="G485" i="17"/>
  <c r="K485" i="17"/>
  <c r="L424" i="17"/>
  <c r="G302" i="17"/>
  <c r="N13" i="16"/>
  <c r="N33" i="16"/>
  <c r="N17" i="16"/>
  <c r="N9" i="16"/>
  <c r="N49" i="16"/>
  <c r="N65" i="16"/>
  <c r="N45" i="16"/>
  <c r="N29" i="16"/>
  <c r="N69" i="16"/>
  <c r="N73" i="16"/>
  <c r="N37" i="16"/>
  <c r="N25" i="16"/>
  <c r="N21" i="16"/>
  <c r="O128" i="17"/>
  <c r="D485" i="17"/>
  <c r="O281" i="17"/>
  <c r="O484" i="17"/>
  <c r="O261" i="17"/>
  <c r="E775" i="17"/>
  <c r="I717" i="17"/>
  <c r="O423" i="17"/>
  <c r="O342" i="17"/>
  <c r="J183" i="17"/>
  <c r="J363" i="17"/>
  <c r="O403" i="17"/>
  <c r="J601" i="17"/>
  <c r="D71" i="11"/>
  <c r="C71" i="11"/>
  <c r="D70" i="4"/>
  <c r="C70" i="4"/>
  <c r="E70" i="5"/>
  <c r="D70" i="5"/>
  <c r="C70" i="5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E76" i="1"/>
  <c r="AA76" i="1"/>
  <c r="T76" i="1"/>
  <c r="Q76" i="1"/>
  <c r="Z76" i="1"/>
  <c r="H76" i="1"/>
  <c r="L76" i="1"/>
  <c r="G76" i="1"/>
  <c r="F76" i="1"/>
  <c r="C76" i="1"/>
  <c r="P75" i="1"/>
  <c r="P74" i="1"/>
  <c r="W84" i="1" l="1"/>
  <c r="X84" i="1"/>
  <c r="O183" i="17"/>
  <c r="O543" i="17"/>
  <c r="O601" i="17"/>
  <c r="O659" i="17"/>
  <c r="AD76" i="1"/>
  <c r="O717" i="17"/>
  <c r="O241" i="17"/>
  <c r="O424" i="17"/>
  <c r="O363" i="17"/>
  <c r="O485" i="17"/>
  <c r="O302" i="17"/>
  <c r="O76" i="1"/>
  <c r="P73" i="1"/>
  <c r="P76" i="1" s="1"/>
  <c r="X76" i="1"/>
  <c r="W76" i="1"/>
  <c r="W75" i="1" l="1"/>
  <c r="X75" i="1"/>
  <c r="AD75" i="1"/>
  <c r="W73" i="1"/>
  <c r="X73" i="1"/>
  <c r="AD73" i="1"/>
  <c r="W74" i="1"/>
  <c r="X74" i="1"/>
  <c r="AD74" i="1"/>
  <c r="G68" i="1"/>
  <c r="D67" i="11"/>
  <c r="C67" i="11"/>
  <c r="D63" i="11"/>
  <c r="C63" i="11"/>
  <c r="D59" i="11"/>
  <c r="C59" i="11"/>
  <c r="D66" i="4"/>
  <c r="C66" i="4"/>
  <c r="D62" i="4"/>
  <c r="C62" i="4"/>
  <c r="D58" i="4"/>
  <c r="C58" i="4"/>
  <c r="E66" i="5"/>
  <c r="D66" i="5"/>
  <c r="C66" i="5"/>
  <c r="E62" i="5"/>
  <c r="D62" i="5"/>
  <c r="C62" i="5"/>
  <c r="E58" i="5"/>
  <c r="D58" i="5"/>
  <c r="C58" i="5"/>
  <c r="E54" i="5"/>
  <c r="D54" i="5"/>
  <c r="C54" i="5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E72" i="1"/>
  <c r="AE68" i="1"/>
  <c r="AE64" i="1"/>
  <c r="AA72" i="1"/>
  <c r="AA64" i="1"/>
  <c r="T72" i="1"/>
  <c r="T68" i="1"/>
  <c r="T64" i="1"/>
  <c r="Q72" i="1"/>
  <c r="Q68" i="1"/>
  <c r="Q64" i="1"/>
  <c r="Z72" i="1"/>
  <c r="Z68" i="1"/>
  <c r="Z64" i="1"/>
  <c r="P72" i="1"/>
  <c r="P68" i="1"/>
  <c r="P64" i="1"/>
  <c r="C72" i="1"/>
  <c r="C68" i="1"/>
  <c r="C64" i="1"/>
  <c r="F72" i="1"/>
  <c r="F68" i="1"/>
  <c r="F64" i="1"/>
  <c r="L72" i="1"/>
  <c r="L68" i="1"/>
  <c r="L64" i="1"/>
  <c r="G72" i="1"/>
  <c r="G64" i="1"/>
  <c r="H72" i="1"/>
  <c r="H64" i="1"/>
  <c r="H68" i="1"/>
  <c r="O64" i="1"/>
  <c r="O60" i="1"/>
  <c r="O56" i="1"/>
  <c r="O52" i="1"/>
  <c r="O44" i="1"/>
  <c r="O40" i="1"/>
  <c r="O36" i="1"/>
  <c r="O32" i="1"/>
  <c r="O28" i="1"/>
  <c r="O24" i="1"/>
  <c r="O67" i="1"/>
  <c r="O68" i="1" s="1"/>
  <c r="W69" i="1"/>
  <c r="X69" i="1"/>
  <c r="AD69" i="1"/>
  <c r="W70" i="1"/>
  <c r="X70" i="1"/>
  <c r="AD70" i="1"/>
  <c r="W71" i="1"/>
  <c r="X71" i="1"/>
  <c r="AD71" i="1"/>
  <c r="B117" i="1"/>
  <c r="B108" i="7"/>
  <c r="B89" i="5"/>
  <c r="B88" i="4"/>
  <c r="D55" i="11"/>
  <c r="C55" i="11"/>
  <c r="D51" i="11"/>
  <c r="C51" i="1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54" i="4"/>
  <c r="C54" i="4"/>
  <c r="D50" i="4"/>
  <c r="C50" i="4"/>
  <c r="D46" i="4"/>
  <c r="C46" i="4"/>
  <c r="D42" i="4"/>
  <c r="C42" i="4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E50" i="5"/>
  <c r="D50" i="5"/>
  <c r="C50" i="5"/>
  <c r="E46" i="5"/>
  <c r="D46" i="5"/>
  <c r="C46" i="5"/>
  <c r="E42" i="5"/>
  <c r="D42" i="5"/>
  <c r="C42" i="5"/>
  <c r="E38" i="5"/>
  <c r="D38" i="5"/>
  <c r="C38" i="5"/>
  <c r="E34" i="5"/>
  <c r="D34" i="5"/>
  <c r="C34" i="5"/>
  <c r="E30" i="5"/>
  <c r="D30" i="5"/>
  <c r="C30" i="5"/>
  <c r="E26" i="5"/>
  <c r="D26" i="5"/>
  <c r="C26" i="5"/>
  <c r="E22" i="5"/>
  <c r="D22" i="5"/>
  <c r="C22" i="5"/>
  <c r="E18" i="5"/>
  <c r="D18" i="5"/>
  <c r="C18" i="5"/>
  <c r="E10" i="5"/>
  <c r="D10" i="5"/>
  <c r="C10" i="5"/>
  <c r="D6" i="5"/>
  <c r="C6" i="5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D67" i="1"/>
  <c r="X67" i="1"/>
  <c r="W67" i="1"/>
  <c r="AD66" i="1"/>
  <c r="X66" i="1"/>
  <c r="W66" i="1"/>
  <c r="AD65" i="1"/>
  <c r="X65" i="1"/>
  <c r="W65" i="1"/>
  <c r="AD63" i="1"/>
  <c r="X63" i="1"/>
  <c r="W63" i="1"/>
  <c r="AD62" i="1"/>
  <c r="X62" i="1"/>
  <c r="W62" i="1"/>
  <c r="AD61" i="1"/>
  <c r="X61" i="1"/>
  <c r="W61" i="1"/>
  <c r="AE60" i="1"/>
  <c r="AA60" i="1"/>
  <c r="T60" i="1"/>
  <c r="Q60" i="1"/>
  <c r="Z60" i="1"/>
  <c r="P60" i="1"/>
  <c r="H60" i="1"/>
  <c r="L60" i="1"/>
  <c r="G60" i="1"/>
  <c r="F60" i="1"/>
  <c r="C60" i="1"/>
  <c r="AD59" i="1"/>
  <c r="X59" i="1"/>
  <c r="W59" i="1"/>
  <c r="AD58" i="1"/>
  <c r="X58" i="1"/>
  <c r="W58" i="1"/>
  <c r="AD57" i="1"/>
  <c r="X57" i="1"/>
  <c r="W57" i="1"/>
  <c r="K57" i="1"/>
  <c r="K58" i="1" s="1"/>
  <c r="K59" i="1" s="1"/>
  <c r="K60" i="1" s="1"/>
  <c r="AE56" i="1"/>
  <c r="AA56" i="1"/>
  <c r="T56" i="1"/>
  <c r="Q56" i="1"/>
  <c r="Z56" i="1"/>
  <c r="P56" i="1"/>
  <c r="K56" i="1"/>
  <c r="L56" i="1"/>
  <c r="G56" i="1"/>
  <c r="F56" i="1"/>
  <c r="C56" i="1"/>
  <c r="AD55" i="1"/>
  <c r="X55" i="1"/>
  <c r="W55" i="1"/>
  <c r="AD54" i="1"/>
  <c r="X54" i="1"/>
  <c r="W54" i="1"/>
  <c r="AD53" i="1"/>
  <c r="X53" i="1"/>
  <c r="W53" i="1"/>
  <c r="AE52" i="1"/>
  <c r="AA52" i="1"/>
  <c r="T52" i="1"/>
  <c r="Q52" i="1"/>
  <c r="Z52" i="1"/>
  <c r="P52" i="1"/>
  <c r="K52" i="1"/>
  <c r="H52" i="1"/>
  <c r="L52" i="1"/>
  <c r="G52" i="1"/>
  <c r="F52" i="1"/>
  <c r="C52" i="1"/>
  <c r="AD51" i="1"/>
  <c r="X51" i="1"/>
  <c r="W51" i="1"/>
  <c r="AD50" i="1"/>
  <c r="X50" i="1"/>
  <c r="W50" i="1"/>
  <c r="AD49" i="1"/>
  <c r="X49" i="1"/>
  <c r="W49" i="1"/>
  <c r="AE48" i="1"/>
  <c r="AA48" i="1"/>
  <c r="T48" i="1"/>
  <c r="Q48" i="1"/>
  <c r="Z48" i="1"/>
  <c r="P48" i="1"/>
  <c r="O48" i="1"/>
  <c r="K48" i="1"/>
  <c r="H48" i="1"/>
  <c r="L48" i="1"/>
  <c r="G48" i="1"/>
  <c r="F48" i="1"/>
  <c r="C48" i="1"/>
  <c r="AD47" i="1"/>
  <c r="X47" i="1"/>
  <c r="W47" i="1"/>
  <c r="AD46" i="1"/>
  <c r="X46" i="1"/>
  <c r="W46" i="1"/>
  <c r="AD45" i="1"/>
  <c r="X45" i="1"/>
  <c r="W45" i="1"/>
  <c r="AE44" i="1"/>
  <c r="AA44" i="1"/>
  <c r="T44" i="1"/>
  <c r="Q44" i="1"/>
  <c r="Z44" i="1"/>
  <c r="P44" i="1"/>
  <c r="K44" i="1"/>
  <c r="H44" i="1"/>
  <c r="L44" i="1"/>
  <c r="G44" i="1"/>
  <c r="F44" i="1"/>
  <c r="C44" i="1"/>
  <c r="AD43" i="1"/>
  <c r="X43" i="1"/>
  <c r="W43" i="1"/>
  <c r="AD42" i="1"/>
  <c r="X42" i="1"/>
  <c r="W42" i="1"/>
  <c r="AD41" i="1"/>
  <c r="X41" i="1"/>
  <c r="W41" i="1"/>
  <c r="AE40" i="1"/>
  <c r="AA40" i="1"/>
  <c r="T40" i="1"/>
  <c r="Q40" i="1"/>
  <c r="Z40" i="1"/>
  <c r="P40" i="1"/>
  <c r="K40" i="1"/>
  <c r="H40" i="1"/>
  <c r="L40" i="1"/>
  <c r="G40" i="1"/>
  <c r="F40" i="1"/>
  <c r="C40" i="1"/>
  <c r="AD39" i="1"/>
  <c r="X39" i="1"/>
  <c r="W39" i="1"/>
  <c r="AD38" i="1"/>
  <c r="X38" i="1"/>
  <c r="W38" i="1"/>
  <c r="AD37" i="1"/>
  <c r="X37" i="1"/>
  <c r="W37" i="1"/>
  <c r="AE36" i="1"/>
  <c r="AA36" i="1"/>
  <c r="T36" i="1"/>
  <c r="Q36" i="1"/>
  <c r="Z36" i="1"/>
  <c r="P36" i="1"/>
  <c r="K36" i="1"/>
  <c r="H36" i="1"/>
  <c r="L36" i="1"/>
  <c r="G36" i="1"/>
  <c r="F36" i="1"/>
  <c r="C36" i="1"/>
  <c r="AD35" i="1"/>
  <c r="X35" i="1"/>
  <c r="W35" i="1"/>
  <c r="AD34" i="1"/>
  <c r="X34" i="1"/>
  <c r="W34" i="1"/>
  <c r="AD33" i="1"/>
  <c r="X33" i="1"/>
  <c r="W33" i="1"/>
  <c r="AE32" i="1"/>
  <c r="AA32" i="1"/>
  <c r="T32" i="1"/>
  <c r="Q32" i="1"/>
  <c r="Z32" i="1"/>
  <c r="P32" i="1"/>
  <c r="K32" i="1"/>
  <c r="H32" i="1"/>
  <c r="L32" i="1"/>
  <c r="G32" i="1"/>
  <c r="F32" i="1"/>
  <c r="C32" i="1"/>
  <c r="AD31" i="1"/>
  <c r="X31" i="1"/>
  <c r="W31" i="1"/>
  <c r="AD30" i="1"/>
  <c r="X30" i="1"/>
  <c r="W30" i="1"/>
  <c r="AD29" i="1"/>
  <c r="X29" i="1"/>
  <c r="W29" i="1"/>
  <c r="AE28" i="1"/>
  <c r="AA28" i="1"/>
  <c r="T28" i="1"/>
  <c r="Q28" i="1"/>
  <c r="Z28" i="1"/>
  <c r="P28" i="1"/>
  <c r="K28" i="1"/>
  <c r="H28" i="1"/>
  <c r="L28" i="1"/>
  <c r="G28" i="1"/>
  <c r="F28" i="1"/>
  <c r="C28" i="1"/>
  <c r="AD27" i="1"/>
  <c r="X27" i="1"/>
  <c r="W27" i="1"/>
  <c r="AD26" i="1"/>
  <c r="X26" i="1"/>
  <c r="W26" i="1"/>
  <c r="AD25" i="1"/>
  <c r="X25" i="1"/>
  <c r="W25" i="1"/>
  <c r="AE24" i="1"/>
  <c r="AA24" i="1"/>
  <c r="T24" i="1"/>
  <c r="Q24" i="1"/>
  <c r="Z24" i="1"/>
  <c r="P24" i="1"/>
  <c r="K24" i="1"/>
  <c r="H24" i="1"/>
  <c r="L24" i="1"/>
  <c r="G24" i="1"/>
  <c r="F24" i="1"/>
  <c r="C24" i="1"/>
  <c r="AD23" i="1"/>
  <c r="X23" i="1"/>
  <c r="W23" i="1"/>
  <c r="AD22" i="1"/>
  <c r="X22" i="1"/>
  <c r="W22" i="1"/>
  <c r="AD21" i="1"/>
  <c r="X21" i="1"/>
  <c r="W21" i="1"/>
  <c r="AE20" i="1"/>
  <c r="AA20" i="1"/>
  <c r="X20" i="1"/>
  <c r="W20" i="1"/>
  <c r="AD19" i="1"/>
  <c r="X19" i="1"/>
  <c r="W19" i="1"/>
  <c r="AD18" i="1"/>
  <c r="X18" i="1"/>
  <c r="W18" i="1"/>
  <c r="AD17" i="1"/>
  <c r="X17" i="1"/>
  <c r="W17" i="1"/>
  <c r="AE16" i="1"/>
  <c r="AA16" i="1"/>
  <c r="T16" i="1"/>
  <c r="Q16" i="1"/>
  <c r="Z16" i="1"/>
  <c r="P16" i="1"/>
  <c r="O16" i="1"/>
  <c r="H16" i="1"/>
  <c r="L16" i="1"/>
  <c r="G16" i="1"/>
  <c r="F16" i="1"/>
  <c r="C16" i="1"/>
  <c r="AD15" i="1"/>
  <c r="X15" i="1"/>
  <c r="W15" i="1"/>
  <c r="AD14" i="1"/>
  <c r="X14" i="1"/>
  <c r="W14" i="1"/>
  <c r="AD13" i="1"/>
  <c r="X13" i="1"/>
  <c r="W13" i="1"/>
  <c r="AE12" i="1"/>
  <c r="AA12" i="1"/>
  <c r="T12" i="1"/>
  <c r="Q12" i="1"/>
  <c r="Z12" i="1"/>
  <c r="P12" i="1"/>
  <c r="O12" i="1"/>
  <c r="H12" i="1"/>
  <c r="L12" i="1"/>
  <c r="G12" i="1"/>
  <c r="F12" i="1"/>
  <c r="C12" i="1"/>
  <c r="AD11" i="1"/>
  <c r="X11" i="1"/>
  <c r="W11" i="1"/>
  <c r="AD10" i="1"/>
  <c r="X10" i="1"/>
  <c r="W10" i="1"/>
  <c r="AD52" i="1" l="1"/>
  <c r="W64" i="1"/>
  <c r="W12" i="1"/>
  <c r="AD68" i="1"/>
  <c r="O72" i="1"/>
  <c r="X68" i="1"/>
  <c r="W68" i="1"/>
  <c r="AD20" i="1"/>
  <c r="AD36" i="1"/>
  <c r="AD16" i="1"/>
  <c r="AD48" i="1"/>
  <c r="X60" i="1"/>
  <c r="X72" i="1"/>
  <c r="X52" i="1"/>
  <c r="X44" i="1"/>
  <c r="W56" i="1"/>
  <c r="W48" i="1"/>
  <c r="AD56" i="1"/>
  <c r="AD40" i="1"/>
  <c r="AD24" i="1"/>
  <c r="X36" i="1"/>
  <c r="AD44" i="1"/>
  <c r="AD64" i="1"/>
  <c r="W40" i="1"/>
  <c r="W24" i="1"/>
  <c r="AD32" i="1"/>
  <c r="AD12" i="1"/>
  <c r="X28" i="1"/>
  <c r="X16" i="1"/>
  <c r="AD28" i="1"/>
  <c r="X64" i="1"/>
  <c r="X48" i="1"/>
  <c r="X56" i="1"/>
  <c r="X12" i="1"/>
  <c r="X24" i="1"/>
  <c r="X32" i="1"/>
  <c r="X40" i="1"/>
  <c r="W36" i="1"/>
  <c r="W44" i="1"/>
  <c r="W52" i="1"/>
  <c r="W60" i="1"/>
  <c r="W72" i="1"/>
  <c r="W16" i="1"/>
  <c r="AD60" i="1"/>
  <c r="AD72" i="1"/>
  <c r="K61" i="1"/>
  <c r="K62" i="1" s="1"/>
  <c r="K63" i="1" s="1"/>
  <c r="K64" i="1" s="1"/>
  <c r="W32" i="1"/>
  <c r="W28" i="1"/>
  <c r="K65" i="1" l="1"/>
  <c r="K66" i="1" s="1"/>
  <c r="K67" i="1" s="1"/>
  <c r="K68" i="1" l="1"/>
  <c r="K69" i="1"/>
  <c r="K70" i="1" s="1"/>
  <c r="K71" i="1" s="1"/>
  <c r="K73" i="1" s="1"/>
  <c r="K74" i="1" s="1"/>
  <c r="K75" i="1" s="1"/>
  <c r="K76" i="1" s="1"/>
  <c r="K81" i="1" s="1"/>
  <c r="K82" i="1" s="1"/>
  <c r="K83" i="1" s="1"/>
  <c r="K84" i="1" s="1"/>
  <c r="K72" i="1" l="1"/>
  <c r="K77" i="1" s="1"/>
  <c r="K78" i="1" s="1"/>
  <c r="K79" i="1" s="1"/>
  <c r="K80" i="1" s="1"/>
  <c r="H9" i="15" l="1"/>
  <c r="E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Joise Ayleen Pitherson Alvarez</author>
  </authors>
  <commentList>
    <comment ref="F32" authorId="0" shapeId="0" xr:uid="{6C282674-508D-4D50-B71F-924B74770E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 WhatsApp</t>
        </r>
      </text>
    </comment>
    <comment ref="G54" authorId="1" shapeId="0" xr:uid="{05895D00-45A6-4F2B-88BE-F7C1AD6C7EF3}">
      <text>
        <r>
          <rPr>
            <sz val="9"/>
            <color indexed="81"/>
            <rFont val="Tahoma"/>
            <family val="2"/>
          </rPr>
          <t>Inició el 31 de julio.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I49" authorId="0" shapeId="0" xr:uid="{E6CD4598-6695-4311-8EFC-69886DEE3B23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I50" authorId="0" shapeId="0" xr:uid="{728DF8EE-415C-41E8-BEF2-20C9F332FEE1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I51" authorId="0" shapeId="0" xr:uid="{16627B2D-955D-494A-87E8-CFBD358D51EE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I52" authorId="0" shapeId="0" xr:uid="{E5461F53-04E1-4B34-B76F-95B7F7F09F5F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I55" authorId="0" shapeId="0" xr:uid="{0F0C6BFB-3FC7-43B4-AD47-4DC808045393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I56" authorId="0" shapeId="0" xr:uid="{DE152BA1-3DAB-4ED3-9672-866EDA037703}">
      <text>
        <r>
          <rPr>
            <sz val="9"/>
            <color indexed="81"/>
            <rFont val="Tahoma"/>
            <family val="2"/>
          </rPr>
          <t xml:space="preserve">La cantidad de encuestas completadas en el canal de RRSS no fue representativa. </t>
        </r>
      </text>
    </comment>
    <comment ref="I73" authorId="0" shapeId="0" xr:uid="{45AD99FA-93BA-4B67-87B1-E7B74D3D44E3}">
      <text>
        <r>
          <rPr>
            <sz val="9"/>
            <color indexed="81"/>
            <rFont val="Tahoma"/>
            <family val="2"/>
          </rPr>
          <t>5 respuestas completadas.</t>
        </r>
      </text>
    </comment>
    <comment ref="I74" authorId="0" shapeId="0" xr:uid="{E959365A-E185-4A34-B18A-466351E5C310}">
      <text>
        <r>
          <rPr>
            <sz val="9"/>
            <color indexed="81"/>
            <rFont val="Tahoma"/>
            <family val="2"/>
          </rPr>
          <t>5 respuestas completadas.</t>
        </r>
      </text>
    </comment>
    <comment ref="I81" authorId="0" shapeId="0" xr:uid="{B494771E-009D-402C-ABD1-027871C2B72D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2" authorId="0" shapeId="0" xr:uid="{051CE5E3-4D7A-4D63-BA26-9218225844E4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3" authorId="0" shapeId="0" xr:uid="{69743F38-0720-404A-9676-5F37A1D3BC49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4" authorId="0" shapeId="0" xr:uid="{FF31BF24-C793-4C96-86CF-E4EF8C48C056}">
      <text>
        <r>
          <rPr>
            <sz val="9"/>
            <color indexed="81"/>
            <rFont val="Tahoma"/>
            <family val="2"/>
          </rPr>
          <t>La cantidad de encuestas completadas en el canal de RRSS no fue representativa.  Las encuestas recibidas si se consideran para el cálculo general del trimestre.</t>
        </r>
      </text>
    </comment>
    <comment ref="I87" authorId="0" shapeId="0" xr:uid="{8D82D059-0778-48F1-BABC-CEF8D5BE26CE}">
      <text>
        <r>
          <rPr>
            <sz val="9"/>
            <color indexed="81"/>
            <rFont val="Tahoma"/>
            <family val="2"/>
          </rPr>
          <t>La cantidad de encuestas completadas en el canal de RRSS no fue representativa. Las encuestas recibidas si se consideran para el cálculo general del trimestre.</t>
        </r>
      </text>
    </comment>
    <comment ref="I88" authorId="0" shapeId="0" xr:uid="{E2E12341-9B8C-4749-ABC9-4D82A09DCEFD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89" authorId="0" shapeId="0" xr:uid="{1274821B-7F38-45FF-A4A4-00603F92265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I90" authorId="0" shapeId="0" xr:uid="{6CA73C1A-E7C8-4268-8050-4F1921F966D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1" authorId="0" shapeId="0" xr:uid="{B96DEC85-89E9-4DF2-AA08-67488096883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2" authorId="0" shapeId="0" xr:uid="{D43E6A58-34BB-40B5-99FA-F29844577723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5" authorId="0" shapeId="0" xr:uid="{1F39D973-BA95-449C-9D41-EE3FEABD1DEC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6" authorId="0" shapeId="0" xr:uid="{FBF9A8F5-C8F5-4477-943A-0583242AAD8A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7" authorId="0" shapeId="0" xr:uid="{C115266F-DAAB-4A4D-93BB-8002ED7D3A44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98" authorId="0" shapeId="0" xr:uid="{A41D8861-7FEF-43FA-AE97-829AADACE628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 Las encuestas recibidas si se consideran para el cálculo general del trimestre.</t>
        </r>
      </text>
    </comment>
    <comment ref="I119" authorId="0" shapeId="0" xr:uid="{5B9565F6-EECD-42F3-902E-12FD797F67E2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20" authorId="0" shapeId="0" xr:uid="{795BFF2F-AB47-4AA1-AE10-56F56AA67AA9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21" authorId="0" shapeId="0" xr:uid="{FCFAF271-81E3-4A69-97AF-513483059819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22" authorId="0" shapeId="0" xr:uid="{17BBD9C4-D4F1-41B7-81BE-48EAD8923026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J123" authorId="0" shapeId="0" xr:uid="{5EE84775-5D50-45A3-BD12-1ECAF93FB78F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J124" authorId="0" shapeId="0" xr:uid="{37D3D9CE-6ACD-4792-B6BF-DF2A1D27077D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27" authorId="0" shapeId="0" xr:uid="{0128E6EC-19B4-4D77-9298-A17861BC0E7F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28" authorId="0" shapeId="0" xr:uid="{16F3BF19-018B-4107-B6C2-3826C232386B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31" authorId="0" shapeId="0" xr:uid="{C6E70B35-F3CC-4270-AC01-0F3533065ECA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I132" authorId="0" shapeId="0" xr:uid="{A1BE4DDE-7598-4A1E-933A-0D84E49BB479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J135" authorId="0" shapeId="0" xr:uid="{388081C8-F7DB-4BF3-9264-A3EF21BA14ED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J136" authorId="0" shapeId="0" xr:uid="{48E93E90-AA3E-463A-A98A-4F2C492FDB6E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J137" authorId="0" shapeId="0" xr:uid="{7931B8DB-53BA-4F6E-92F3-F5000635D389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  <comment ref="J138" authorId="0" shapeId="0" xr:uid="{E60C5772-79C4-4F7F-9464-2AA6C737AB08}">
      <text>
        <r>
          <rPr>
            <sz val="11"/>
            <color theme="1"/>
            <rFont val="Calibri"/>
            <family val="2"/>
            <scheme val="minor"/>
          </rPr>
          <t>La cantidad de encuestas completadas en el canal de RRSS no fue representativa.  Las encuestas recibidas si se consideran para el cálculo general del trimestre.</t>
        </r>
      </text>
    </comment>
  </commentList>
</comments>
</file>

<file path=xl/sharedStrings.xml><?xml version="1.0" encoding="utf-8"?>
<sst xmlns="http://schemas.openxmlformats.org/spreadsheetml/2006/main" count="8531" uniqueCount="267">
  <si>
    <t>Canal</t>
  </si>
  <si>
    <t>Contactos con Usuarios</t>
  </si>
  <si>
    <t>Telefónico</t>
  </si>
  <si>
    <t>Correo Electrónico</t>
  </si>
  <si>
    <t>Visitas Presenciales</t>
  </si>
  <si>
    <t>Chat</t>
  </si>
  <si>
    <t>Redes sociales</t>
  </si>
  <si>
    <t>Total</t>
  </si>
  <si>
    <t>RAZONES DE CONTACTO</t>
  </si>
  <si>
    <t>Fecha</t>
  </si>
  <si>
    <t>Razón</t>
  </si>
  <si>
    <t>Presencial</t>
  </si>
  <si>
    <t>Telefono</t>
  </si>
  <si>
    <t>WhatsApp</t>
  </si>
  <si>
    <t>Atención Virtual</t>
  </si>
  <si>
    <t>Redes Sociales</t>
  </si>
  <si>
    <t>IVR</t>
  </si>
  <si>
    <t>Consultas Página Web</t>
  </si>
  <si>
    <t>ChatBot WhatsApp</t>
  </si>
  <si>
    <t>ChatBot Web</t>
  </si>
  <si>
    <t>Total Razón</t>
  </si>
  <si>
    <t>Reclamación</t>
  </si>
  <si>
    <t>-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</si>
  <si>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</si>
  <si>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</si>
  <si>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</si>
  <si>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</si>
  <si>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</si>
  <si>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</si>
  <si>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</si>
  <si>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</si>
  <si>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</si>
  <si>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</si>
  <si>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</si>
  <si>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</si>
  <si>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</si>
  <si>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</si>
  <si>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</si>
  <si>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</si>
  <si>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Total Trimestral</t>
  </si>
  <si>
    <t>Notificación a usuario</t>
  </si>
  <si>
    <t>App ProUsuario</t>
  </si>
  <si>
    <t>Consultas Bancamérica</t>
  </si>
  <si>
    <t>Dinero busca dueño</t>
  </si>
  <si>
    <t>agos 2024</t>
  </si>
  <si>
    <t xml:space="preserve">Atencion Virtual </t>
  </si>
  <si>
    <t xml:space="preserve">Codigo Red </t>
  </si>
  <si>
    <t> </t>
  </si>
  <si>
    <t>Orientación Ciudadana</t>
  </si>
  <si>
    <t>Queja o Denuncia</t>
  </si>
  <si>
    <t>Retiro de Oficio</t>
  </si>
  <si>
    <t>Estatus de Caso</t>
  </si>
  <si>
    <t>Central de Riesgo</t>
  </si>
  <si>
    <t>Transferencia de llamada</t>
  </si>
  <si>
    <t>Notificación a Usuario</t>
  </si>
  <si>
    <t>Recurso de Reconsideración</t>
  </si>
  <si>
    <t>Dinero Busca Dueño</t>
  </si>
  <si>
    <t xml:space="preserve">                                    CONTACTOS CON REPRESENTANTES DE ATENCIÓN AL USUARIO                                </t>
  </si>
  <si>
    <t xml:space="preserve">CONTACTOS POR AUTOSERVICIO </t>
  </si>
  <si>
    <t>Correo</t>
  </si>
  <si>
    <t>Teléfono</t>
  </si>
  <si>
    <t>Total bimestral</t>
  </si>
  <si>
    <t>Aug 2024</t>
  </si>
  <si>
    <t>Dic 2024</t>
  </si>
  <si>
    <t>NOTAS:</t>
  </si>
  <si>
    <t>A partir de diciembre 2020, se inició con la tipificación de los contactos por canales.</t>
  </si>
  <si>
    <t>El canal de atención virtual comenzó en noviembre 2022</t>
  </si>
  <si>
    <t>El canal de WhatsApp comenzó en julio 2023.</t>
  </si>
  <si>
    <t>El canal de IVR comenzó en mayo 2021</t>
  </si>
  <si>
    <t>El canal de consulta por página web comenzó en 2022</t>
  </si>
  <si>
    <t>El canal de consulta por ChatBot Web comenzó en marzo 2023</t>
  </si>
  <si>
    <t>El canal de consulta por ChatBot WhatsApp comenzó en junio 2022</t>
  </si>
  <si>
    <t>ENCUESTA DE SATISFACCIÓN</t>
  </si>
  <si>
    <t>Concepto</t>
  </si>
  <si>
    <t>WhasApp</t>
  </si>
  <si>
    <t>Atención virtual</t>
  </si>
  <si>
    <t>General</t>
  </si>
  <si>
    <t>Meta</t>
  </si>
  <si>
    <t>CSAT</t>
  </si>
  <si>
    <t>CES</t>
  </si>
  <si>
    <t>jul 2021</t>
  </si>
  <si>
    <t>1er trimestre 2022</t>
  </si>
  <si>
    <t>2do trimestre 2022</t>
  </si>
  <si>
    <t>3er trimestre 2022</t>
  </si>
  <si>
    <t>4to trimestre</t>
  </si>
  <si>
    <t>1er trimestre 2023</t>
  </si>
  <si>
    <t>2do trimestre 2023</t>
  </si>
  <si>
    <t>3er trimestre 2023</t>
  </si>
  <si>
    <t>4to trimestre 2023</t>
  </si>
  <si>
    <t>1er trimestre 2024</t>
  </si>
  <si>
    <t>2do  trimestre 2024</t>
  </si>
  <si>
    <t>Agos 2024</t>
  </si>
  <si>
    <t>3er  trimestre 2024</t>
  </si>
  <si>
    <t>4to  trimestre 2024</t>
  </si>
  <si>
    <t>4to trimestre 2024</t>
  </si>
  <si>
    <t>1er  trimestre 2025</t>
  </si>
  <si>
    <t>2do  trimestre 2025</t>
  </si>
  <si>
    <t>Índice de Satisfacción del Usuario</t>
  </si>
  <si>
    <t>Indice de Esfuerzo del Usuario</t>
  </si>
  <si>
    <t>*</t>
  </si>
  <si>
    <t xml:space="preserve">La cantidad de encuestas completadas en el canal de RRSS no fue representativa.  </t>
  </si>
  <si>
    <t>Las encuestas recibidas si se consideran para el cálculo general del trimestre.</t>
  </si>
  <si>
    <t>En enero 2024 cambió la meta de satisfacción de los usuarios de 80% a 90%</t>
  </si>
  <si>
    <t>Las encuestas del canal de atención virtual se comenzaron a medir en abril 2024</t>
  </si>
  <si>
    <t>Reclamaciones atendidas por ProUsuario por estatus, tipo de decisión y montos instruidos a devolver a favor del usuario, según mes. Agosto 2020 - Junio 2025</t>
  </si>
  <si>
    <t>1. Fecha</t>
  </si>
  <si>
    <t>2. FLUJO DE CASOS</t>
  </si>
  <si>
    <t>3. RESULTADO</t>
  </si>
  <si>
    <t>4. TIPO DE DECISIÓN</t>
  </si>
  <si>
    <t>5. MONTO INSTRUÍDO A ACREDITAR A FAVOR DEL USUARIO</t>
  </si>
  <si>
    <t>2.1. Total de casos recibidos</t>
  </si>
  <si>
    <t>2.2. Tipo de Caso</t>
  </si>
  <si>
    <t xml:space="preserve">2.3. Estatus </t>
  </si>
  <si>
    <t xml:space="preserve">3.1. Tiempo de Respuesta </t>
  </si>
  <si>
    <t xml:space="preserve">3.2. Decisión </t>
  </si>
  <si>
    <t xml:space="preserve">4.1 Favorables </t>
  </si>
  <si>
    <t xml:space="preserve">4.2. Desfavorables </t>
  </si>
  <si>
    <t>4.3 
% Favorable</t>
  </si>
  <si>
    <t>4.4 
% Desfavorable</t>
  </si>
  <si>
    <t xml:space="preserve">4.5 Desestimadas </t>
  </si>
  <si>
    <t>4.6 Inadmisibles</t>
  </si>
  <si>
    <t>5.1 Monto instruído por genero</t>
  </si>
  <si>
    <t>5.2 Promedio por caso</t>
  </si>
  <si>
    <t>5.3 Reclamaciones favorables que implicaron devolución</t>
  </si>
  <si>
    <t>2.3.1. Completados</t>
  </si>
  <si>
    <t>2.3.2. Pendientes</t>
  </si>
  <si>
    <t>2.3.3 Desactivados</t>
  </si>
  <si>
    <t>Mujeres</t>
  </si>
  <si>
    <t>Hombres</t>
  </si>
  <si>
    <t>2.2.1 Reclamaciones</t>
  </si>
  <si>
    <t>2.2.2 Reconsideraciones</t>
  </si>
  <si>
    <t xml:space="preserve">Total </t>
  </si>
  <si>
    <t xml:space="preserve">Mujeres </t>
  </si>
  <si>
    <t xml:space="preserve">Hombres  </t>
  </si>
  <si>
    <t xml:space="preserve">Reclamaciones </t>
  </si>
  <si>
    <t xml:space="preserve">Reconsideraciones </t>
  </si>
  <si>
    <t>3.2.1 Con decisión</t>
  </si>
  <si>
    <t>3.2.2 Sin decisión</t>
  </si>
  <si>
    <t xml:space="preserve">Favorable  </t>
  </si>
  <si>
    <t xml:space="preserve">Mujeres  </t>
  </si>
  <si>
    <t xml:space="preserve">Hombres   </t>
  </si>
  <si>
    <t>Desfavorable</t>
  </si>
  <si>
    <t xml:space="preserve">Mujeres   </t>
  </si>
  <si>
    <t xml:space="preserve">Hombres    </t>
  </si>
  <si>
    <t xml:space="preserve">Total  </t>
  </si>
  <si>
    <t xml:space="preserve">Hombres 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</si>
  <si>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</si>
  <si>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</si>
  <si>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</si>
  <si>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</si>
  <si>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</si>
  <si>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</si>
  <si>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</si>
  <si>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</si>
  <si>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</si>
  <si>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</si>
  <si>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</si>
  <si>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</si>
  <si>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T3 2023</t>
  </si>
  <si>
    <t>T4 2023</t>
  </si>
  <si>
    <t>T1 2024</t>
  </si>
  <si>
    <t>T2 2024</t>
  </si>
  <si>
    <t>T3 2024</t>
  </si>
  <si>
    <t>T4 2024</t>
  </si>
  <si>
    <t>T1 2025</t>
  </si>
  <si>
    <t>T2 2025</t>
  </si>
  <si>
    <t>Nomenclatura:</t>
  </si>
  <si>
    <t>Fecha en que se hizo la medición.</t>
  </si>
  <si>
    <t>2. Flujo de casos</t>
  </si>
  <si>
    <t>Cantidad de casos recibidos, completados, pendientes y desactivados.</t>
  </si>
  <si>
    <t>2.1. Total de casos recibidos.</t>
  </si>
  <si>
    <t>Casos que ingresaron en ese período, segmentados por sexo.</t>
  </si>
  <si>
    <t xml:space="preserve">Casos segmentados en tipo: reclamaciones y reconsideraciones. </t>
  </si>
  <si>
    <t>2.2.1. Reclamaciones</t>
  </si>
  <si>
    <t xml:space="preserve">Casos concernientes a reclamaciones. </t>
  </si>
  <si>
    <t>2.2.2. Reconsideraciones</t>
  </si>
  <si>
    <t>Casos concernientes a reconsideraciones.</t>
  </si>
  <si>
    <t xml:space="preserve">Estatus de los casos recibidos. </t>
  </si>
  <si>
    <t>Casos que se completaron en ese período.</t>
  </si>
  <si>
    <t>Casos que se están en proceso en ese período.</t>
  </si>
  <si>
    <t>Casos que fueron desactivados luego de la verificación al tratarse de duplicados, errores u otros.</t>
  </si>
  <si>
    <t>3.1 Tiempo de Respuesta</t>
  </si>
  <si>
    <t>Promedio del tiempo que se tomó responder los casos del período. Las reclamaciones tienen un tiempo de compromiso de 60 días y las reconsideraciones de 30 días.</t>
  </si>
  <si>
    <t>3.2. Decisión</t>
  </si>
  <si>
    <t xml:space="preserve">Resultado por decisión </t>
  </si>
  <si>
    <t>3.2.1 Casos con decisión</t>
  </si>
  <si>
    <t>Casos que se completaron con una decisión: favorable, desfavorable o inadmisible.</t>
  </si>
  <si>
    <t>3.2.2 Casos sin decisión</t>
  </si>
  <si>
    <t>Casos que se completaron sin una decisión, ya sea porque fueron desestimadas por el usuario o recibieron una carta informativa.</t>
  </si>
  <si>
    <t xml:space="preserve">4. Tipo de Decisión </t>
  </si>
  <si>
    <t>Tipo de decisión del informe final del caso</t>
  </si>
  <si>
    <t>4.1 Favorable</t>
  </si>
  <si>
    <t>Casos cuyo resultado fue favorable para el usuario.</t>
  </si>
  <si>
    <t>4.2 Desfavorable</t>
  </si>
  <si>
    <t>Casos cuyo resultado fue desfavorable para el usuario, o en otras palabras, favorable para la entidad.</t>
  </si>
  <si>
    <t xml:space="preserve">4.3 % de Favorabilidad </t>
  </si>
  <si>
    <t>Porcentaje que resultó Favorable, tomando solo en cuenta la suma de ese tipo de decisiones.</t>
  </si>
  <si>
    <t>4.4 % de Desfavorabilidad</t>
  </si>
  <si>
    <t>Porcentaje que resultó Desfavorable, tomando solo en cuenta la suma de ese tipo de decisiones.</t>
  </si>
  <si>
    <t>4.6 Inadmisible</t>
  </si>
  <si>
    <t>Casos que fueron presentados fuera de plazo o sin los requisitos necesarios.</t>
  </si>
  <si>
    <t>5- Monto instruído a devolver a favor del Usuario</t>
  </si>
  <si>
    <t>Monto acordado para devolución.</t>
  </si>
  <si>
    <t>Monto acordado para devolución por genero.</t>
  </si>
  <si>
    <t>Cantidad de reclamaciones que fueron favorables al usuario e implican monto a devolver.</t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</si>
  <si>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</si>
  <si>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</si>
  <si>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</si>
  <si>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</si>
  <si>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</si>
  <si>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</si>
  <si>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</si>
  <si>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</si>
  <si>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</si>
  <si>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</si>
  <si>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</si>
  <si>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</si>
  <si>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</si>
  <si>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</si>
  <si>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</si>
  <si>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Otros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</si>
  <si>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</si>
  <si>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</si>
  <si>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</si>
  <si>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</si>
  <si>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</si>
  <si>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</si>
  <si>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</si>
  <si>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</si>
  <si>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</si>
  <si>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</si>
  <si>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</si>
  <si>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</si>
  <si>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</si>
  <si>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</si>
  <si>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</si>
  <si>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</si>
  <si>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</si>
  <si>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</si>
  <si>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</si>
  <si>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</si>
  <si>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</si>
  <si>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</si>
  <si>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</si>
  <si>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</si>
  <si>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</si>
  <si>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</si>
  <si>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</si>
  <si>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</si>
  <si>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</si>
  <si>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</si>
  <si>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</si>
  <si>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</si>
  <si>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Tiempo de Respuesta</t>
  </si>
  <si>
    <t>N/A</t>
  </si>
  <si>
    <t>Solicitudes de Información Financiera</t>
  </si>
  <si>
    <t>Promedio del tiempo que se tomó responder las solicitudes del período.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</si>
  <si>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</si>
  <si>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</si>
  <si>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</si>
  <si>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</si>
  <si>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</si>
  <si>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</si>
  <si>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Recibidos</t>
  </si>
  <si>
    <t>Respondidos</t>
  </si>
  <si>
    <t>Contrato de 
Adhesión</t>
  </si>
  <si>
    <t>Documento donde se definen los acuerdos a los que se comprometen el usuario y la entidad financiera dependiendo del producto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</si>
</sst>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  <numFmt numFmtId="166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name val="Aptos Narrow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2"/>
      <color rgb="FF000000"/>
      <name val="Calibri Light"/>
      <family val="2"/>
    </font>
    <font>
      <b/>
      <sz val="12"/>
      <color theme="1"/>
      <name val="Calibri Light"/>
      <family val="2"/>
    </font>
    <font>
      <b/>
      <sz val="12"/>
      <color rgb="FFFFFFFF"/>
      <name val="Calibri Light"/>
      <family val="2"/>
    </font>
    <font>
      <sz val="12"/>
      <color rgb="FF000000"/>
      <name val="Calibri Light"/>
      <family val="2"/>
    </font>
    <font>
      <b/>
      <sz val="8"/>
      <color theme="1"/>
      <name val="Calibri Light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5C8091"/>
        <bgColor rgb="FF000000"/>
      </patternFill>
    </fill>
    <fill>
      <patternFill patternType="solid">
        <fgColor rgb="FFDAEEF3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7" borderId="0" applyNumberFormat="0" applyBorder="0" applyAlignment="0" applyProtection="0"/>
  </cellStyleXfs>
  <cellXfs count="451">
    <xf numFmtId="0" fontId="0" fillId="0" borderId="0" xfId="0"/>
    <xf numFmtId="0" fontId="0" fillId="0" borderId="14" xfId="0" applyBorder="1"/>
    <xf numFmtId="0" fontId="0" fillId="0" borderId="10" xfId="0" applyBorder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7" fillId="0" borderId="2" xfId="0" applyNumberFormat="1" applyFont="1" applyBorder="1" applyAlignment="1">
      <alignment horizontal="right" vertical="top" indent="1"/>
    </xf>
    <xf numFmtId="165" fontId="9" fillId="0" borderId="1" xfId="1" applyNumberFormat="1" applyFont="1" applyBorder="1"/>
    <xf numFmtId="0" fontId="9" fillId="0" borderId="1" xfId="0" applyFont="1" applyBorder="1"/>
    <xf numFmtId="165" fontId="9" fillId="0" borderId="12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0" fontId="7" fillId="6" borderId="5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 indent="1"/>
    </xf>
    <xf numFmtId="16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7" fillId="0" borderId="0" xfId="0" applyNumberFormat="1" applyFont="1"/>
    <xf numFmtId="0" fontId="2" fillId="0" borderId="0" xfId="0" applyFont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4" xfId="0" applyNumberFormat="1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0" fontId="0" fillId="0" borderId="0" xfId="0" applyAlignment="1">
      <alignment vertical="center" wrapText="1"/>
    </xf>
    <xf numFmtId="49" fontId="4" fillId="3" borderId="0" xfId="0" applyNumberFormat="1" applyFont="1" applyFill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164" fontId="7" fillId="0" borderId="12" xfId="0" applyNumberFormat="1" applyFont="1" applyBorder="1" applyAlignment="1">
      <alignment horizontal="right" vertical="top" inden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9" fontId="7" fillId="6" borderId="7" xfId="3" applyFont="1" applyFill="1" applyBorder="1" applyAlignment="1">
      <alignment horizontal="center" vertical="center" wrapText="1"/>
    </xf>
    <xf numFmtId="9" fontId="7" fillId="6" borderId="1" xfId="3" applyFont="1" applyFill="1" applyBorder="1" applyAlignment="1">
      <alignment horizontal="center" vertical="center" wrapText="1"/>
    </xf>
    <xf numFmtId="9" fontId="7" fillId="6" borderId="9" xfId="3" applyFont="1" applyFill="1" applyBorder="1" applyAlignment="1">
      <alignment horizontal="center" vertical="center" wrapText="1"/>
    </xf>
    <xf numFmtId="44" fontId="7" fillId="6" borderId="8" xfId="2" applyFont="1" applyFill="1" applyBorder="1" applyAlignment="1">
      <alignment horizontal="center" vertical="center" wrapText="1"/>
    </xf>
    <xf numFmtId="44" fontId="7" fillId="6" borderId="7" xfId="2" applyFont="1" applyFill="1" applyBorder="1" applyAlignment="1">
      <alignment horizontal="center" vertical="center" wrapText="1"/>
    </xf>
    <xf numFmtId="44" fontId="7" fillId="6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6" borderId="5" xfId="0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 indent="1"/>
    </xf>
    <xf numFmtId="164" fontId="7" fillId="0" borderId="15" xfId="0" applyNumberFormat="1" applyFont="1" applyBorder="1" applyAlignment="1">
      <alignment horizontal="right" vertical="top" indent="1"/>
    </xf>
    <xf numFmtId="0" fontId="0" fillId="0" borderId="1" xfId="0" applyBorder="1"/>
    <xf numFmtId="164" fontId="7" fillId="4" borderId="1" xfId="0" applyNumberFormat="1" applyFont="1" applyFill="1" applyBorder="1" applyAlignment="1">
      <alignment horizontal="right" vertical="top" indent="1"/>
    </xf>
    <xf numFmtId="165" fontId="9" fillId="4" borderId="12" xfId="0" applyNumberFormat="1" applyFont="1" applyFill="1" applyBorder="1"/>
    <xf numFmtId="44" fontId="7" fillId="6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7" fillId="4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right"/>
    </xf>
    <xf numFmtId="0" fontId="9" fillId="0" borderId="1" xfId="1" applyNumberFormat="1" applyFont="1" applyBorder="1" applyAlignment="1">
      <alignment horizontal="right"/>
    </xf>
    <xf numFmtId="0" fontId="9" fillId="0" borderId="5" xfId="1" applyNumberFormat="1" applyFont="1" applyBorder="1" applyAlignment="1">
      <alignment horizontal="right"/>
    </xf>
    <xf numFmtId="0" fontId="9" fillId="0" borderId="12" xfId="1" applyNumberFormat="1" applyFont="1" applyBorder="1" applyAlignment="1">
      <alignment horizontal="right"/>
    </xf>
    <xf numFmtId="164" fontId="7" fillId="4" borderId="12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7" fillId="4" borderId="12" xfId="0" applyFont="1" applyFill="1" applyBorder="1" applyAlignment="1">
      <alignment horizontal="right"/>
    </xf>
    <xf numFmtId="0" fontId="7" fillId="4" borderId="12" xfId="0" applyFont="1" applyFill="1" applyBorder="1"/>
    <xf numFmtId="164" fontId="9" fillId="0" borderId="1" xfId="0" applyNumberFormat="1" applyFont="1" applyBorder="1" applyAlignment="1">
      <alignment horizontal="right" vertical="top"/>
    </xf>
    <xf numFmtId="164" fontId="9" fillId="0" borderId="12" xfId="0" applyNumberFormat="1" applyFont="1" applyBorder="1" applyAlignment="1">
      <alignment horizontal="right" vertical="top"/>
    </xf>
    <xf numFmtId="3" fontId="0" fillId="0" borderId="0" xfId="0" applyNumberFormat="1"/>
    <xf numFmtId="1" fontId="9" fillId="0" borderId="1" xfId="0" applyNumberFormat="1" applyFont="1" applyBorder="1"/>
    <xf numFmtId="1" fontId="7" fillId="4" borderId="12" xfId="0" applyNumberFormat="1" applyFont="1" applyFill="1" applyBorder="1"/>
    <xf numFmtId="1" fontId="9" fillId="0" borderId="12" xfId="0" applyNumberFormat="1" applyFont="1" applyBorder="1"/>
    <xf numFmtId="1" fontId="9" fillId="0" borderId="12" xfId="1" applyNumberFormat="1" applyFont="1" applyBorder="1"/>
    <xf numFmtId="164" fontId="7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right"/>
    </xf>
    <xf numFmtId="1" fontId="7" fillId="4" borderId="1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4" fillId="0" borderId="10" xfId="0" applyFont="1" applyBorder="1" applyAlignment="1">
      <alignment horizontal="right"/>
    </xf>
    <xf numFmtId="1" fontId="9" fillId="0" borderId="5" xfId="1" applyNumberFormat="1" applyFont="1" applyBorder="1"/>
    <xf numFmtId="1" fontId="9" fillId="0" borderId="1" xfId="1" applyNumberFormat="1" applyFont="1" applyBorder="1"/>
    <xf numFmtId="1" fontId="7" fillId="4" borderId="1" xfId="0" applyNumberFormat="1" applyFont="1" applyFill="1" applyBorder="1"/>
    <xf numFmtId="1" fontId="0" fillId="0" borderId="1" xfId="0" applyNumberFormat="1" applyBorder="1"/>
    <xf numFmtId="165" fontId="9" fillId="4" borderId="1" xfId="0" applyNumberFormat="1" applyFont="1" applyFill="1" applyBorder="1"/>
    <xf numFmtId="164" fontId="4" fillId="0" borderId="0" xfId="0" applyNumberFormat="1" applyFont="1"/>
    <xf numFmtId="0" fontId="8" fillId="6" borderId="5" xfId="0" applyFont="1" applyFill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right"/>
    </xf>
    <xf numFmtId="0" fontId="12" fillId="0" borderId="16" xfId="0" applyFont="1" applyBorder="1"/>
    <xf numFmtId="1" fontId="9" fillId="0" borderId="16" xfId="1" applyNumberFormat="1" applyFont="1" applyBorder="1"/>
    <xf numFmtId="1" fontId="7" fillId="4" borderId="16" xfId="0" applyNumberFormat="1" applyFont="1" applyFill="1" applyBorder="1"/>
    <xf numFmtId="164" fontId="7" fillId="0" borderId="13" xfId="0" applyNumberFormat="1" applyFont="1" applyBorder="1" applyAlignment="1">
      <alignment horizontal="right" vertical="top" indent="1"/>
    </xf>
    <xf numFmtId="164" fontId="7" fillId="4" borderId="3" xfId="0" applyNumberFormat="1" applyFont="1" applyFill="1" applyBorder="1" applyAlignment="1">
      <alignment horizontal="right" vertical="top" indent="1"/>
    </xf>
    <xf numFmtId="1" fontId="9" fillId="0" borderId="16" xfId="0" applyNumberFormat="1" applyFont="1" applyBorder="1"/>
    <xf numFmtId="0" fontId="14" fillId="0" borderId="0" xfId="0" applyFont="1"/>
    <xf numFmtId="164" fontId="7" fillId="0" borderId="3" xfId="0" applyNumberFormat="1" applyFont="1" applyBorder="1" applyAlignment="1">
      <alignment horizontal="right" vertical="top" indent="1"/>
    </xf>
    <xf numFmtId="1" fontId="7" fillId="4" borderId="17" xfId="0" applyNumberFormat="1" applyFont="1" applyFill="1" applyBorder="1"/>
    <xf numFmtId="0" fontId="9" fillId="0" borderId="0" xfId="0" applyFont="1"/>
    <xf numFmtId="165" fontId="9" fillId="0" borderId="0" xfId="0" applyNumberFormat="1" applyFont="1"/>
    <xf numFmtId="3" fontId="9" fillId="0" borderId="0" xfId="0" applyNumberFormat="1" applyFont="1"/>
    <xf numFmtId="0" fontId="15" fillId="0" borderId="0" xfId="0" applyFont="1" applyAlignment="1">
      <alignment vertical="center"/>
    </xf>
    <xf numFmtId="9" fontId="9" fillId="0" borderId="0" xfId="3" applyFont="1"/>
    <xf numFmtId="165" fontId="7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5" fontId="8" fillId="6" borderId="12" xfId="0" applyNumberFormat="1" applyFont="1" applyFill="1" applyBorder="1" applyAlignment="1">
      <alignment horizontal="right"/>
    </xf>
    <xf numFmtId="165" fontId="8" fillId="6" borderId="12" xfId="1" applyNumberFormat="1" applyFont="1" applyFill="1" applyBorder="1" applyAlignment="1">
      <alignment horizontal="right"/>
    </xf>
    <xf numFmtId="164" fontId="8" fillId="6" borderId="12" xfId="4" applyNumberFormat="1" applyFont="1" applyFill="1" applyBorder="1" applyAlignment="1">
      <alignment horizontal="center"/>
    </xf>
    <xf numFmtId="165" fontId="9" fillId="3" borderId="16" xfId="1" applyNumberFormat="1" applyFont="1" applyFill="1" applyBorder="1"/>
    <xf numFmtId="165" fontId="9" fillId="0" borderId="16" xfId="0" applyNumberFormat="1" applyFont="1" applyBorder="1" applyAlignment="1">
      <alignment horizontal="right"/>
    </xf>
    <xf numFmtId="165" fontId="9" fillId="0" borderId="16" xfId="1" applyNumberFormat="1" applyFont="1" applyBorder="1" applyAlignment="1">
      <alignment horizontal="right"/>
    </xf>
    <xf numFmtId="165" fontId="15" fillId="0" borderId="16" xfId="0" applyNumberFormat="1" applyFont="1" applyBorder="1" applyAlignment="1">
      <alignment horizontal="right"/>
    </xf>
    <xf numFmtId="164" fontId="7" fillId="0" borderId="16" xfId="0" applyNumberFormat="1" applyFont="1" applyBorder="1" applyAlignment="1">
      <alignment horizontal="center"/>
    </xf>
    <xf numFmtId="9" fontId="9" fillId="0" borderId="0" xfId="3" applyFont="1" applyFill="1"/>
    <xf numFmtId="165" fontId="9" fillId="0" borderId="0" xfId="3" applyNumberFormat="1" applyFont="1" applyFill="1"/>
    <xf numFmtId="3" fontId="0" fillId="0" borderId="3" xfId="0" applyNumberFormat="1" applyBorder="1"/>
    <xf numFmtId="3" fontId="0" fillId="0" borderId="1" xfId="0" applyNumberFormat="1" applyBorder="1"/>
    <xf numFmtId="1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165" fontId="9" fillId="3" borderId="1" xfId="1" applyNumberFormat="1" applyFont="1" applyFill="1" applyBorder="1"/>
    <xf numFmtId="165" fontId="9" fillId="0" borderId="19" xfId="0" applyNumberFormat="1" applyFont="1" applyBorder="1" applyAlignment="1">
      <alignment horizontal="right"/>
    </xf>
    <xf numFmtId="165" fontId="8" fillId="6" borderId="1" xfId="0" applyNumberFormat="1" applyFont="1" applyFill="1" applyBorder="1" applyAlignment="1">
      <alignment horizontal="right"/>
    </xf>
    <xf numFmtId="165" fontId="8" fillId="6" borderId="1" xfId="1" applyNumberFormat="1" applyFont="1" applyFill="1" applyBorder="1" applyAlignment="1">
      <alignment horizontal="right"/>
    </xf>
    <xf numFmtId="164" fontId="8" fillId="6" borderId="1" xfId="4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right"/>
    </xf>
    <xf numFmtId="165" fontId="9" fillId="3" borderId="1" xfId="1" applyNumberFormat="1" applyFont="1" applyFill="1" applyBorder="1" applyAlignment="1">
      <alignment horizontal="right"/>
    </xf>
    <xf numFmtId="165" fontId="15" fillId="3" borderId="1" xfId="0" applyNumberFormat="1" applyFont="1" applyFill="1" applyBorder="1" applyAlignment="1">
      <alignment horizontal="right"/>
    </xf>
    <xf numFmtId="164" fontId="7" fillId="0" borderId="1" xfId="4" applyNumberFormat="1" applyFont="1" applyFill="1" applyBorder="1" applyAlignment="1">
      <alignment horizontal="center"/>
    </xf>
    <xf numFmtId="165" fontId="8" fillId="6" borderId="1" xfId="0" applyNumberFormat="1" applyFont="1" applyFill="1" applyBorder="1" applyAlignment="1">
      <alignment horizontal="center"/>
    </xf>
    <xf numFmtId="165" fontId="15" fillId="0" borderId="12" xfId="0" applyNumberFormat="1" applyFont="1" applyBorder="1" applyAlignment="1">
      <alignment horizontal="right"/>
    </xf>
    <xf numFmtId="165" fontId="9" fillId="0" borderId="12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center"/>
    </xf>
    <xf numFmtId="164" fontId="7" fillId="0" borderId="12" xfId="4" applyNumberFormat="1" applyFont="1" applyFill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165" fontId="8" fillId="6" borderId="1" xfId="1" applyNumberFormat="1" applyFont="1" applyFill="1" applyBorder="1" applyAlignment="1">
      <alignment horizontal="center"/>
    </xf>
    <xf numFmtId="3" fontId="11" fillId="0" borderId="12" xfId="0" applyNumberFormat="1" applyFont="1" applyBorder="1"/>
    <xf numFmtId="0" fontId="11" fillId="0" borderId="12" xfId="0" applyFont="1" applyBorder="1"/>
    <xf numFmtId="165" fontId="9" fillId="0" borderId="12" xfId="0" applyNumberFormat="1" applyFont="1" applyBorder="1" applyAlignment="1">
      <alignment horizontal="right"/>
    </xf>
    <xf numFmtId="165" fontId="9" fillId="0" borderId="12" xfId="0" applyNumberFormat="1" applyFont="1" applyBorder="1"/>
    <xf numFmtId="0" fontId="9" fillId="0" borderId="1" xfId="1" applyNumberFormat="1" applyFont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165" fontId="9" fillId="0" borderId="12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165" fontId="9" fillId="0" borderId="12" xfId="1" applyNumberFormat="1" applyFont="1" applyFill="1" applyBorder="1" applyAlignment="1">
      <alignment horizontal="right"/>
    </xf>
    <xf numFmtId="165" fontId="9" fillId="0" borderId="12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/>
    </xf>
    <xf numFmtId="0" fontId="7" fillId="0" borderId="0" xfId="0" applyFont="1"/>
    <xf numFmtId="165" fontId="9" fillId="0" borderId="11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44" fontId="7" fillId="6" borderId="4" xfId="2" applyFont="1" applyFill="1" applyBorder="1" applyAlignment="1">
      <alignment horizontal="center" vertical="center"/>
    </xf>
    <xf numFmtId="44" fontId="7" fillId="6" borderId="4" xfId="2" applyFont="1" applyFill="1" applyBorder="1" applyAlignment="1">
      <alignment horizontal="center" vertical="center" wrapText="1"/>
    </xf>
    <xf numFmtId="0" fontId="9" fillId="3" borderId="1" xfId="0" applyFont="1" applyFill="1" applyBorder="1"/>
    <xf numFmtId="9" fontId="9" fillId="0" borderId="0" xfId="0" applyNumberFormat="1" applyFont="1"/>
    <xf numFmtId="9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9" fillId="3" borderId="12" xfId="0" applyFont="1" applyFill="1" applyBorder="1"/>
    <xf numFmtId="164" fontId="7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1" xfId="3" applyFont="1" applyFill="1" applyBorder="1" applyAlignment="1">
      <alignment horizontal="center"/>
    </xf>
    <xf numFmtId="9" fontId="9" fillId="3" borderId="3" xfId="3" applyFont="1" applyFill="1" applyBorder="1"/>
    <xf numFmtId="0" fontId="9" fillId="3" borderId="11" xfId="0" applyFont="1" applyFill="1" applyBorder="1"/>
    <xf numFmtId="9" fontId="9" fillId="3" borderId="12" xfId="3" applyFont="1" applyFill="1" applyBorder="1"/>
    <xf numFmtId="164" fontId="7" fillId="3" borderId="12" xfId="3" applyNumberFormat="1" applyFont="1" applyFill="1" applyBorder="1" applyAlignment="1">
      <alignment horizontal="center"/>
    </xf>
    <xf numFmtId="9" fontId="9" fillId="3" borderId="12" xfId="0" applyNumberFormat="1" applyFont="1" applyFill="1" applyBorder="1"/>
    <xf numFmtId="9" fontId="9" fillId="3" borderId="13" xfId="0" applyNumberFormat="1" applyFont="1" applyFill="1" applyBorder="1"/>
    <xf numFmtId="9" fontId="9" fillId="3" borderId="1" xfId="0" applyNumberFormat="1" applyFont="1" applyFill="1" applyBorder="1"/>
    <xf numFmtId="9" fontId="9" fillId="3" borderId="3" xfId="0" applyNumberFormat="1" applyFont="1" applyFill="1" applyBorder="1"/>
    <xf numFmtId="164" fontId="7" fillId="3" borderId="12" xfId="0" applyNumberFormat="1" applyFont="1" applyFill="1" applyBorder="1" applyAlignment="1">
      <alignment horizontal="center"/>
    </xf>
    <xf numFmtId="164" fontId="8" fillId="6" borderId="12" xfId="0" applyNumberFormat="1" applyFont="1" applyFill="1" applyBorder="1" applyAlignment="1">
      <alignment horizontal="center"/>
    </xf>
    <xf numFmtId="0" fontId="8" fillId="6" borderId="1" xfId="0" applyFont="1" applyFill="1" applyBorder="1"/>
    <xf numFmtId="9" fontId="8" fillId="6" borderId="13" xfId="3" applyFont="1" applyFill="1" applyBorder="1"/>
    <xf numFmtId="9" fontId="8" fillId="6" borderId="13" xfId="3" applyFont="1" applyFill="1" applyBorder="1" applyAlignment="1">
      <alignment horizontal="center"/>
    </xf>
    <xf numFmtId="0" fontId="8" fillId="6" borderId="12" xfId="0" applyFont="1" applyFill="1" applyBorder="1"/>
    <xf numFmtId="9" fontId="8" fillId="6" borderId="3" xfId="3" applyFont="1" applyFill="1" applyBorder="1"/>
    <xf numFmtId="9" fontId="8" fillId="6" borderId="3" xfId="3" applyFont="1" applyFill="1" applyBorder="1" applyAlignment="1">
      <alignment horizontal="center"/>
    </xf>
    <xf numFmtId="9" fontId="9" fillId="3" borderId="12" xfId="3" applyFont="1" applyFill="1" applyBorder="1" applyAlignment="1">
      <alignment horizontal="center"/>
    </xf>
    <xf numFmtId="9" fontId="9" fillId="3" borderId="13" xfId="3" applyFont="1" applyFill="1" applyBorder="1"/>
    <xf numFmtId="164" fontId="8" fillId="6" borderId="1" xfId="0" applyNumberFormat="1" applyFont="1" applyFill="1" applyBorder="1" applyAlignment="1">
      <alignment horizontal="center"/>
    </xf>
    <xf numFmtId="9" fontId="8" fillId="6" borderId="1" xfId="3" applyFont="1" applyFill="1" applyBorder="1"/>
    <xf numFmtId="9" fontId="8" fillId="6" borderId="1" xfId="3" applyFont="1" applyFill="1" applyBorder="1" applyAlignment="1">
      <alignment horizontal="center"/>
    </xf>
    <xf numFmtId="9" fontId="8" fillId="6" borderId="12" xfId="3" applyFont="1" applyFill="1" applyBorder="1"/>
    <xf numFmtId="9" fontId="8" fillId="6" borderId="12" xfId="3" applyFont="1" applyFill="1" applyBorder="1" applyAlignment="1">
      <alignment horizontal="center"/>
    </xf>
    <xf numFmtId="9" fontId="9" fillId="0" borderId="13" xfId="3" applyFont="1" applyFill="1" applyBorder="1"/>
    <xf numFmtId="9" fontId="9" fillId="0" borderId="3" xfId="3" applyFont="1" applyFill="1" applyBorder="1"/>
    <xf numFmtId="164" fontId="7" fillId="3" borderId="1" xfId="3" applyNumberFormat="1" applyFont="1" applyFill="1" applyBorder="1" applyAlignment="1">
      <alignment horizontal="center"/>
    </xf>
    <xf numFmtId="9" fontId="9" fillId="0" borderId="1" xfId="3" applyFont="1" applyFill="1" applyBorder="1" applyAlignment="1">
      <alignment horizontal="center"/>
    </xf>
    <xf numFmtId="9" fontId="9" fillId="3" borderId="1" xfId="3" applyFont="1" applyFill="1" applyBorder="1" applyAlignment="1">
      <alignment horizontal="right"/>
    </xf>
    <xf numFmtId="9" fontId="8" fillId="6" borderId="1" xfId="3" applyFont="1" applyFill="1" applyBorder="1" applyAlignment="1">
      <alignment horizontal="right"/>
    </xf>
    <xf numFmtId="9" fontId="9" fillId="3" borderId="12" xfId="3" applyFont="1" applyFill="1" applyBorder="1" applyAlignment="1">
      <alignment horizontal="right"/>
    </xf>
    <xf numFmtId="9" fontId="8" fillId="6" borderId="12" xfId="3" applyFont="1" applyFill="1" applyBorder="1" applyAlignment="1">
      <alignment horizontal="right"/>
    </xf>
    <xf numFmtId="9" fontId="9" fillId="3" borderId="16" xfId="3" applyFont="1" applyFill="1" applyBorder="1"/>
    <xf numFmtId="9" fontId="8" fillId="6" borderId="18" xfId="3" applyFont="1" applyFill="1" applyBorder="1"/>
    <xf numFmtId="3" fontId="7" fillId="0" borderId="0" xfId="0" applyNumberFormat="1" applyFont="1"/>
    <xf numFmtId="166" fontId="7" fillId="0" borderId="0" xfId="1" applyNumberFormat="1" applyFont="1" applyFill="1" applyBorder="1"/>
    <xf numFmtId="9" fontId="7" fillId="0" borderId="0" xfId="0" applyNumberFormat="1" applyFont="1"/>
    <xf numFmtId="44" fontId="7" fillId="0" borderId="0" xfId="0" applyNumberFormat="1" applyFont="1"/>
    <xf numFmtId="0" fontId="13" fillId="0" borderId="1" xfId="0" applyFont="1" applyBorder="1"/>
    <xf numFmtId="0" fontId="14" fillId="0" borderId="1" xfId="0" applyFont="1" applyBorder="1"/>
    <xf numFmtId="164" fontId="8" fillId="0" borderId="0" xfId="4" applyNumberFormat="1" applyFont="1" applyFill="1" applyBorder="1" applyAlignment="1">
      <alignment horizontal="center"/>
    </xf>
    <xf numFmtId="165" fontId="8" fillId="0" borderId="0" xfId="0" applyNumberFormat="1" applyFont="1" applyAlignment="1">
      <alignment horizontal="right"/>
    </xf>
    <xf numFmtId="165" fontId="8" fillId="0" borderId="0" xfId="1" applyNumberFormat="1" applyFont="1" applyFill="1" applyBorder="1" applyAlignment="1">
      <alignment horizontal="right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 vertical="top" indent="1"/>
    </xf>
    <xf numFmtId="164" fontId="9" fillId="0" borderId="3" xfId="0" applyNumberFormat="1" applyFont="1" applyBorder="1" applyAlignment="1">
      <alignment horizontal="right" vertical="top"/>
    </xf>
    <xf numFmtId="164" fontId="7" fillId="4" borderId="13" xfId="0" applyNumberFormat="1" applyFont="1" applyFill="1" applyBorder="1" applyAlignment="1">
      <alignment horizontal="right" vertical="top"/>
    </xf>
    <xf numFmtId="165" fontId="7" fillId="4" borderId="1" xfId="0" applyNumberFormat="1" applyFont="1" applyFill="1" applyBorder="1"/>
    <xf numFmtId="165" fontId="11" fillId="0" borderId="1" xfId="1" applyNumberFormat="1" applyFont="1" applyBorder="1"/>
    <xf numFmtId="165" fontId="19" fillId="4" borderId="12" xfId="0" applyNumberFormat="1" applyFont="1" applyFill="1" applyBorder="1"/>
    <xf numFmtId="165" fontId="0" fillId="0" borderId="0" xfId="0" applyNumberFormat="1"/>
    <xf numFmtId="43" fontId="9" fillId="0" borderId="0" xfId="0" applyNumberFormat="1" applyFont="1" applyAlignment="1">
      <alignment horizontal="left"/>
    </xf>
    <xf numFmtId="44" fontId="23" fillId="2" borderId="0" xfId="2" applyFont="1" applyFill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right"/>
    </xf>
    <xf numFmtId="44" fontId="23" fillId="2" borderId="0" xfId="2" applyFont="1" applyFill="1" applyBorder="1" applyAlignment="1">
      <alignment vertical="center" wrapText="1"/>
    </xf>
    <xf numFmtId="44" fontId="8" fillId="2" borderId="0" xfId="2" applyFont="1" applyFill="1" applyBorder="1" applyAlignment="1">
      <alignment vertical="center"/>
    </xf>
    <xf numFmtId="49" fontId="7" fillId="3" borderId="0" xfId="0" applyNumberFormat="1" applyFont="1" applyFill="1" applyAlignment="1">
      <alignment horizontal="right" vertical="top"/>
    </xf>
    <xf numFmtId="0" fontId="9" fillId="0" borderId="0" xfId="0" applyFont="1" applyAlignment="1">
      <alignment horizontal="right"/>
    </xf>
    <xf numFmtId="49" fontId="4" fillId="3" borderId="0" xfId="0" applyNumberFormat="1" applyFont="1" applyFill="1" applyAlignment="1">
      <alignment horizontal="left" vertical="top" wrapText="1"/>
    </xf>
    <xf numFmtId="44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10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44" fontId="8" fillId="14" borderId="13" xfId="2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/>
    </xf>
    <xf numFmtId="0" fontId="22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3" fontId="7" fillId="0" borderId="0" xfId="0" applyNumberFormat="1" applyFont="1" applyAlignment="1">
      <alignment wrapText="1"/>
    </xf>
    <xf numFmtId="9" fontId="2" fillId="0" borderId="6" xfId="3" applyFont="1" applyBorder="1" applyAlignment="1">
      <alignment wrapText="1"/>
    </xf>
    <xf numFmtId="9" fontId="2" fillId="0" borderId="10" xfId="3" applyFont="1" applyBorder="1" applyAlignment="1">
      <alignment wrapText="1"/>
    </xf>
    <xf numFmtId="9" fontId="2" fillId="0" borderId="0" xfId="3" applyFont="1" applyBorder="1" applyAlignment="1">
      <alignment wrapText="1"/>
    </xf>
    <xf numFmtId="0" fontId="8" fillId="6" borderId="7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/>
    <xf numFmtId="3" fontId="9" fillId="0" borderId="1" xfId="1" applyNumberFormat="1" applyFont="1" applyBorder="1"/>
    <xf numFmtId="3" fontId="9" fillId="0" borderId="1" xfId="1" applyNumberFormat="1" applyFont="1" applyFill="1" applyBorder="1"/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9" fontId="2" fillId="0" borderId="6" xfId="3" applyFont="1" applyBorder="1" applyAlignment="1">
      <alignment horizontal="right" vertical="center" wrapText="1"/>
    </xf>
    <xf numFmtId="9" fontId="2" fillId="0" borderId="10" xfId="3" applyFont="1" applyBorder="1" applyAlignment="1">
      <alignment horizontal="right" vertical="center" wrapText="1"/>
    </xf>
    <xf numFmtId="9" fontId="2" fillId="0" borderId="0" xfId="3" applyFont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8" fillId="14" borderId="7" xfId="0" applyFont="1" applyFill="1" applyBorder="1" applyAlignment="1">
      <alignment horizontal="center" vertical="center" wrapText="1"/>
    </xf>
    <xf numFmtId="9" fontId="8" fillId="6" borderId="7" xfId="3" applyFont="1" applyFill="1" applyBorder="1" applyAlignment="1">
      <alignment horizontal="center" vertical="center" wrapText="1"/>
    </xf>
    <xf numFmtId="44" fontId="8" fillId="6" borderId="7" xfId="2" applyFont="1" applyFill="1" applyBorder="1" applyAlignment="1">
      <alignment horizontal="center" vertical="center" wrapText="1"/>
    </xf>
    <xf numFmtId="166" fontId="9" fillId="0" borderId="1" xfId="1" applyNumberFormat="1" applyFont="1" applyBorder="1"/>
    <xf numFmtId="166" fontId="9" fillId="0" borderId="1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wrapText="1"/>
    </xf>
    <xf numFmtId="3" fontId="9" fillId="0" borderId="1" xfId="1" applyNumberFormat="1" applyFont="1" applyBorder="1" applyAlignment="1">
      <alignment horizontal="center" vertical="center"/>
    </xf>
    <xf numFmtId="9" fontId="9" fillId="0" borderId="1" xfId="3" applyFont="1" applyBorder="1" applyAlignment="1">
      <alignment wrapText="1"/>
    </xf>
    <xf numFmtId="44" fontId="9" fillId="0" borderId="1" xfId="2" applyFont="1" applyBorder="1"/>
    <xf numFmtId="3" fontId="7" fillId="4" borderId="1" xfId="1" applyNumberFormat="1" applyFont="1" applyFill="1" applyBorder="1"/>
    <xf numFmtId="166" fontId="7" fillId="4" borderId="1" xfId="1" applyNumberFormat="1" applyFont="1" applyFill="1" applyBorder="1"/>
    <xf numFmtId="166" fontId="7" fillId="4" borderId="1" xfId="1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wrapText="1"/>
    </xf>
    <xf numFmtId="44" fontId="7" fillId="4" borderId="1" xfId="0" applyNumberFormat="1" applyFont="1" applyFill="1" applyBorder="1"/>
    <xf numFmtId="166" fontId="9" fillId="0" borderId="1" xfId="0" applyNumberFormat="1" applyFont="1" applyBorder="1"/>
    <xf numFmtId="166" fontId="9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9" fillId="0" borderId="1" xfId="0" applyNumberFormat="1" applyFont="1" applyBorder="1"/>
    <xf numFmtId="9" fontId="9" fillId="0" borderId="1" xfId="0" applyNumberFormat="1" applyFont="1" applyBorder="1" applyAlignment="1">
      <alignment wrapText="1"/>
    </xf>
    <xf numFmtId="44" fontId="9" fillId="0" borderId="1" xfId="0" applyNumberFormat="1" applyFont="1" applyBorder="1"/>
    <xf numFmtId="0" fontId="11" fillId="0" borderId="1" xfId="0" applyFont="1" applyBorder="1"/>
    <xf numFmtId="166" fontId="9" fillId="0" borderId="1" xfId="0" quotePrefix="1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/>
    </xf>
    <xf numFmtId="1" fontId="7" fillId="4" borderId="24" xfId="0" applyNumberFormat="1" applyFont="1" applyFill="1" applyBorder="1"/>
    <xf numFmtId="1" fontId="9" fillId="0" borderId="22" xfId="1" applyNumberFormat="1" applyFont="1" applyBorder="1"/>
    <xf numFmtId="1" fontId="11" fillId="0" borderId="12" xfId="1" applyNumberFormat="1" applyFont="1" applyFill="1" applyBorder="1" applyAlignment="1"/>
    <xf numFmtId="1" fontId="11" fillId="0" borderId="16" xfId="1" applyNumberFormat="1" applyFont="1" applyFill="1" applyBorder="1" applyAlignment="1"/>
    <xf numFmtId="165" fontId="24" fillId="0" borderId="1" xfId="0" applyNumberFormat="1" applyFont="1" applyBorder="1" applyAlignment="1">
      <alignment horizontal="right"/>
    </xf>
    <xf numFmtId="165" fontId="25" fillId="0" borderId="1" xfId="0" applyNumberFormat="1" applyFont="1" applyBorder="1" applyAlignment="1">
      <alignment horizontal="right"/>
    </xf>
    <xf numFmtId="165" fontId="24" fillId="3" borderId="1" xfId="0" applyNumberFormat="1" applyFont="1" applyFill="1" applyBorder="1" applyAlignment="1">
      <alignment horizontal="right"/>
    </xf>
    <xf numFmtId="165" fontId="22" fillId="3" borderId="1" xfId="0" applyNumberFormat="1" applyFont="1" applyFill="1" applyBorder="1" applyAlignment="1">
      <alignment horizontal="right"/>
    </xf>
    <xf numFmtId="164" fontId="27" fillId="0" borderId="1" xfId="4" applyNumberFormat="1" applyFont="1" applyFill="1" applyBorder="1" applyAlignment="1">
      <alignment horizontal="right"/>
    </xf>
    <xf numFmtId="165" fontId="24" fillId="3" borderId="1" xfId="4" applyNumberFormat="1" applyFont="1" applyFill="1" applyBorder="1" applyAlignment="1"/>
    <xf numFmtId="165" fontId="27" fillId="3" borderId="1" xfId="4" applyNumberFormat="1" applyFont="1" applyFill="1" applyBorder="1" applyAlignment="1"/>
    <xf numFmtId="165" fontId="24" fillId="3" borderId="1" xfId="1" applyNumberFormat="1" applyFont="1" applyFill="1" applyBorder="1" applyAlignment="1">
      <alignment horizontal="center"/>
    </xf>
    <xf numFmtId="164" fontId="27" fillId="11" borderId="1" xfId="4" applyNumberFormat="1" applyFont="1" applyFill="1" applyBorder="1" applyAlignment="1">
      <alignment horizontal="right"/>
    </xf>
    <xf numFmtId="0" fontId="28" fillId="10" borderId="4" xfId="0" applyFont="1" applyFill="1" applyBorder="1"/>
    <xf numFmtId="165" fontId="27" fillId="11" borderId="12" xfId="0" applyNumberFormat="1" applyFont="1" applyFill="1" applyBorder="1" applyAlignment="1">
      <alignment horizontal="right"/>
    </xf>
    <xf numFmtId="165" fontId="27" fillId="3" borderId="1" xfId="0" applyNumberFormat="1" applyFont="1" applyFill="1" applyBorder="1" applyAlignment="1">
      <alignment horizontal="right"/>
    </xf>
    <xf numFmtId="165" fontId="25" fillId="0" borderId="1" xfId="1" applyNumberFormat="1" applyFont="1" applyBorder="1" applyAlignment="1">
      <alignment horizontal="center"/>
    </xf>
    <xf numFmtId="165" fontId="27" fillId="11" borderId="9" xfId="0" applyNumberFormat="1" applyFont="1" applyFill="1" applyBorder="1" applyAlignment="1">
      <alignment horizontal="right"/>
    </xf>
    <xf numFmtId="165" fontId="24" fillId="3" borderId="1" xfId="4" applyNumberFormat="1" applyFont="1" applyFill="1" applyBorder="1"/>
    <xf numFmtId="165" fontId="24" fillId="0" borderId="1" xfId="1" applyNumberFormat="1" applyFont="1" applyFill="1" applyBorder="1" applyAlignment="1">
      <alignment horizontal="center"/>
    </xf>
    <xf numFmtId="165" fontId="24" fillId="0" borderId="1" xfId="1" applyNumberFormat="1" applyFont="1" applyBorder="1" applyAlignment="1">
      <alignment horizontal="center"/>
    </xf>
    <xf numFmtId="165" fontId="27" fillId="11" borderId="23" xfId="0" applyNumberFormat="1" applyFont="1" applyFill="1" applyBorder="1" applyAlignment="1">
      <alignment horizontal="right"/>
    </xf>
    <xf numFmtId="165" fontId="26" fillId="6" borderId="22" xfId="4" applyNumberFormat="1" applyFont="1" applyFill="1" applyBorder="1" applyAlignment="1"/>
    <xf numFmtId="165" fontId="27" fillId="0" borderId="1" xfId="1" applyNumberFormat="1" applyFont="1" applyBorder="1"/>
    <xf numFmtId="164" fontId="29" fillId="6" borderId="4" xfId="2" applyNumberFormat="1" applyFont="1" applyFill="1" applyBorder="1" applyAlignment="1">
      <alignment horizontal="right" vertical="center" wrapText="1"/>
    </xf>
    <xf numFmtId="44" fontId="29" fillId="6" borderId="4" xfId="2" applyFont="1" applyFill="1" applyBorder="1" applyAlignment="1">
      <alignment horizontal="center" vertical="center" wrapText="1"/>
    </xf>
    <xf numFmtId="165" fontId="29" fillId="6" borderId="4" xfId="2" applyNumberFormat="1" applyFont="1" applyFill="1" applyBorder="1" applyAlignment="1">
      <alignment horizontal="center" vertical="center" wrapText="1"/>
    </xf>
    <xf numFmtId="164" fontId="29" fillId="3" borderId="1" xfId="0" applyNumberFormat="1" applyFont="1" applyFill="1" applyBorder="1" applyAlignment="1">
      <alignment horizontal="right"/>
    </xf>
    <xf numFmtId="0" fontId="25" fillId="3" borderId="1" xfId="0" applyFont="1" applyFill="1" applyBorder="1"/>
    <xf numFmtId="165" fontId="25" fillId="3" borderId="1" xfId="1" applyNumberFormat="1" applyFont="1" applyFill="1" applyBorder="1" applyAlignment="1">
      <alignment horizontal="center"/>
    </xf>
    <xf numFmtId="165" fontId="25" fillId="0" borderId="12" xfId="1" applyNumberFormat="1" applyFont="1" applyFill="1" applyBorder="1" applyAlignment="1">
      <alignment horizontal="center"/>
    </xf>
    <xf numFmtId="165" fontId="25" fillId="3" borderId="12" xfId="1" applyNumberFormat="1" applyFont="1" applyFill="1" applyBorder="1" applyAlignment="1">
      <alignment horizontal="center"/>
    </xf>
    <xf numFmtId="165" fontId="25" fillId="0" borderId="1" xfId="1" applyNumberFormat="1" applyFont="1" applyFill="1" applyBorder="1" applyAlignment="1">
      <alignment horizontal="center"/>
    </xf>
    <xf numFmtId="164" fontId="29" fillId="3" borderId="12" xfId="0" applyNumberFormat="1" applyFont="1" applyFill="1" applyBorder="1" applyAlignment="1">
      <alignment horizontal="right"/>
    </xf>
    <xf numFmtId="0" fontId="25" fillId="3" borderId="12" xfId="0" applyFont="1" applyFill="1" applyBorder="1"/>
    <xf numFmtId="164" fontId="29" fillId="11" borderId="1" xfId="4" applyNumberFormat="1" applyFont="1" applyFill="1" applyBorder="1" applyAlignment="1">
      <alignment horizontal="right"/>
    </xf>
    <xf numFmtId="0" fontId="29" fillId="11" borderId="1" xfId="4" applyFont="1" applyFill="1" applyBorder="1"/>
    <xf numFmtId="165" fontId="29" fillId="11" borderId="1" xfId="1" applyNumberFormat="1" applyFont="1" applyFill="1" applyBorder="1" applyAlignment="1">
      <alignment horizontal="center"/>
    </xf>
    <xf numFmtId="165" fontId="29" fillId="11" borderId="1" xfId="1" applyNumberFormat="1" applyFont="1" applyFill="1" applyBorder="1"/>
    <xf numFmtId="165" fontId="25" fillId="3" borderId="23" xfId="1" applyNumberFormat="1" applyFont="1" applyFill="1" applyBorder="1" applyAlignment="1">
      <alignment horizontal="center"/>
    </xf>
    <xf numFmtId="164" fontId="29" fillId="11" borderId="1" xfId="0" applyNumberFormat="1" applyFont="1" applyFill="1" applyBorder="1" applyAlignment="1">
      <alignment horizontal="right"/>
    </xf>
    <xf numFmtId="0" fontId="29" fillId="11" borderId="1" xfId="0" applyFont="1" applyFill="1" applyBorder="1"/>
    <xf numFmtId="165" fontId="25" fillId="3" borderId="1" xfId="1" applyNumberFormat="1" applyFont="1" applyFill="1" applyBorder="1"/>
    <xf numFmtId="165" fontId="26" fillId="6" borderId="1" xfId="1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right"/>
    </xf>
    <xf numFmtId="165" fontId="29" fillId="11" borderId="2" xfId="1" applyNumberFormat="1" applyFont="1" applyFill="1" applyBorder="1" applyAlignment="1">
      <alignment horizontal="center"/>
    </xf>
    <xf numFmtId="165" fontId="25" fillId="0" borderId="0" xfId="1" applyNumberFormat="1" applyFont="1" applyFill="1" applyAlignment="1">
      <alignment horizontal="center"/>
    </xf>
    <xf numFmtId="165" fontId="30" fillId="12" borderId="5" xfId="0" applyNumberFormat="1" applyFont="1" applyFill="1" applyBorder="1" applyAlignment="1">
      <alignment horizontal="right"/>
    </xf>
    <xf numFmtId="165" fontId="29" fillId="11" borderId="2" xfId="1" applyNumberFormat="1" applyFont="1" applyFill="1" applyBorder="1"/>
    <xf numFmtId="165" fontId="25" fillId="3" borderId="12" xfId="1" applyNumberFormat="1" applyFont="1" applyFill="1" applyBorder="1"/>
    <xf numFmtId="165" fontId="26" fillId="6" borderId="1" xfId="1" applyNumberFormat="1" applyFont="1" applyFill="1" applyBorder="1"/>
    <xf numFmtId="165" fontId="25" fillId="0" borderId="1" xfId="1" applyNumberFormat="1" applyFont="1" applyFill="1" applyBorder="1"/>
    <xf numFmtId="165" fontId="25" fillId="0" borderId="1" xfId="0" applyNumberFormat="1" applyFont="1" applyBorder="1" applyAlignment="1">
      <alignment horizontal="center"/>
    </xf>
    <xf numFmtId="165" fontId="25" fillId="0" borderId="1" xfId="1" quotePrefix="1" applyNumberFormat="1" applyFont="1" applyFill="1" applyBorder="1" applyAlignment="1">
      <alignment horizontal="center"/>
    </xf>
    <xf numFmtId="165" fontId="25" fillId="0" borderId="0" xfId="0" applyNumberFormat="1" applyFont="1" applyAlignment="1">
      <alignment horizontal="right"/>
    </xf>
    <xf numFmtId="165" fontId="28" fillId="10" borderId="4" xfId="0" applyNumberFormat="1" applyFont="1" applyFill="1" applyBorder="1" applyAlignment="1">
      <alignment horizontal="right"/>
    </xf>
    <xf numFmtId="165" fontId="25" fillId="0" borderId="0" xfId="0" applyNumberFormat="1" applyFont="1" applyAlignment="1">
      <alignment horizontal="center"/>
    </xf>
    <xf numFmtId="165" fontId="25" fillId="0" borderId="1" xfId="1" applyNumberFormat="1" applyFont="1" applyFill="1" applyBorder="1" applyAlignment="1">
      <alignment horizontal="right"/>
    </xf>
    <xf numFmtId="165" fontId="28" fillId="10" borderId="5" xfId="0" applyNumberFormat="1" applyFont="1" applyFill="1" applyBorder="1" applyAlignment="1">
      <alignment horizontal="right"/>
    </xf>
    <xf numFmtId="165" fontId="27" fillId="11" borderId="1" xfId="1" applyNumberFormat="1" applyFont="1" applyFill="1" applyBorder="1" applyAlignment="1">
      <alignment horizontal="center"/>
    </xf>
    <xf numFmtId="165" fontId="29" fillId="11" borderId="4" xfId="1" applyNumberFormat="1" applyFont="1" applyFill="1" applyBorder="1" applyAlignment="1">
      <alignment horizontal="center"/>
    </xf>
    <xf numFmtId="165" fontId="31" fillId="0" borderId="1" xfId="0" applyNumberFormat="1" applyFont="1" applyBorder="1" applyAlignment="1">
      <alignment horizontal="right"/>
    </xf>
    <xf numFmtId="165" fontId="31" fillId="0" borderId="2" xfId="0" applyNumberFormat="1" applyFont="1" applyBorder="1" applyAlignment="1">
      <alignment horizontal="right"/>
    </xf>
    <xf numFmtId="165" fontId="31" fillId="0" borderId="2" xfId="0" applyNumberFormat="1" applyFont="1" applyBorder="1" applyAlignment="1">
      <alignment horizontal="center"/>
    </xf>
    <xf numFmtId="165" fontId="31" fillId="0" borderId="5" xfId="0" applyNumberFormat="1" applyFont="1" applyBorder="1" applyAlignment="1">
      <alignment horizontal="right"/>
    </xf>
    <xf numFmtId="165" fontId="31" fillId="0" borderId="4" xfId="0" applyNumberFormat="1" applyFont="1" applyBorder="1" applyAlignment="1">
      <alignment horizontal="right"/>
    </xf>
    <xf numFmtId="165" fontId="31" fillId="0" borderId="4" xfId="0" applyNumberFormat="1" applyFont="1" applyBorder="1" applyAlignment="1">
      <alignment horizontal="center"/>
    </xf>
    <xf numFmtId="165" fontId="31" fillId="0" borderId="1" xfId="0" applyNumberFormat="1" applyFont="1" applyBorder="1" applyAlignment="1">
      <alignment horizontal="center"/>
    </xf>
    <xf numFmtId="165" fontId="31" fillId="0" borderId="5" xfId="0" applyNumberFormat="1" applyFont="1" applyBorder="1" applyAlignment="1">
      <alignment horizontal="center"/>
    </xf>
    <xf numFmtId="0" fontId="29" fillId="11" borderId="1" xfId="4" applyFont="1" applyFill="1" applyBorder="1" applyAlignment="1">
      <alignment horizontal="center"/>
    </xf>
    <xf numFmtId="165" fontId="30" fillId="12" borderId="4" xfId="0" applyNumberFormat="1" applyFont="1" applyFill="1" applyBorder="1" applyAlignment="1">
      <alignment horizontal="right"/>
    </xf>
    <xf numFmtId="165" fontId="28" fillId="10" borderId="1" xfId="0" applyNumberFormat="1" applyFont="1" applyFill="1" applyBorder="1" applyAlignment="1">
      <alignment horizontal="right"/>
    </xf>
    <xf numFmtId="165" fontId="31" fillId="0" borderId="5" xfId="0" applyNumberFormat="1" applyFont="1" applyBorder="1"/>
    <xf numFmtId="165" fontId="28" fillId="13" borderId="5" xfId="0" applyNumberFormat="1" applyFont="1" applyFill="1" applyBorder="1" applyAlignment="1">
      <alignment horizontal="right"/>
    </xf>
    <xf numFmtId="165" fontId="28" fillId="13" borderId="1" xfId="0" applyNumberFormat="1" applyFont="1" applyFill="1" applyBorder="1" applyAlignment="1">
      <alignment horizontal="right"/>
    </xf>
    <xf numFmtId="165" fontId="25" fillId="0" borderId="1" xfId="0" applyNumberFormat="1" applyFont="1" applyBorder="1"/>
    <xf numFmtId="165" fontId="31" fillId="0" borderId="5" xfId="0" applyNumberFormat="1" applyFont="1" applyBorder="1" applyAlignment="1">
      <alignment horizontal="right" vertical="center"/>
    </xf>
    <xf numFmtId="165" fontId="31" fillId="0" borderId="2" xfId="0" applyNumberFormat="1" applyFont="1" applyBorder="1"/>
    <xf numFmtId="165" fontId="31" fillId="0" borderId="4" xfId="0" applyNumberFormat="1" applyFont="1" applyBorder="1"/>
    <xf numFmtId="165" fontId="31" fillId="0" borderId="5" xfId="0" applyNumberFormat="1" applyFont="1" applyBorder="1" applyAlignment="1">
      <alignment horizontal="center" vertical="center"/>
    </xf>
    <xf numFmtId="165" fontId="28" fillId="9" borderId="5" xfId="0" applyNumberFormat="1" applyFont="1" applyFill="1" applyBorder="1" applyAlignment="1">
      <alignment horizontal="right"/>
    </xf>
    <xf numFmtId="165" fontId="26" fillId="6" borderId="3" xfId="4" applyNumberFormat="1" applyFont="1" applyFill="1" applyBorder="1" applyAlignment="1"/>
    <xf numFmtId="0" fontId="29" fillId="8" borderId="1" xfId="4" applyFont="1" applyFill="1" applyBorder="1"/>
    <xf numFmtId="165" fontId="28" fillId="8" borderId="5" xfId="0" applyNumberFormat="1" applyFont="1" applyFill="1" applyBorder="1" applyAlignment="1">
      <alignment horizontal="right"/>
    </xf>
    <xf numFmtId="0" fontId="25" fillId="0" borderId="1" xfId="0" applyFont="1" applyBorder="1"/>
    <xf numFmtId="165" fontId="29" fillId="8" borderId="12" xfId="4" applyNumberFormat="1" applyFont="1" applyFill="1" applyBorder="1"/>
    <xf numFmtId="165" fontId="26" fillId="6" borderId="16" xfId="4" applyNumberFormat="1" applyFont="1" applyFill="1" applyBorder="1" applyAlignment="1"/>
    <xf numFmtId="165" fontId="28" fillId="10" borderId="4" xfId="1" applyNumberFormat="1" applyFont="1" applyFill="1" applyBorder="1"/>
    <xf numFmtId="164" fontId="29" fillId="0" borderId="0" xfId="0" applyNumberFormat="1" applyFont="1" applyAlignment="1">
      <alignment horizontal="right"/>
    </xf>
    <xf numFmtId="0" fontId="25" fillId="0" borderId="0" xfId="0" applyFont="1"/>
    <xf numFmtId="165" fontId="25" fillId="0" borderId="0" xfId="1" applyNumberFormat="1" applyFont="1" applyAlignment="1">
      <alignment horizontal="center"/>
    </xf>
    <xf numFmtId="165" fontId="25" fillId="0" borderId="0" xfId="1" applyNumberFormat="1" applyFont="1"/>
    <xf numFmtId="0" fontId="31" fillId="0" borderId="2" xfId="0" applyFont="1" applyBorder="1"/>
    <xf numFmtId="0" fontId="31" fillId="0" borderId="4" xfId="0" applyFont="1" applyBorder="1"/>
    <xf numFmtId="0" fontId="31" fillId="0" borderId="10" xfId="0" applyFont="1" applyBorder="1"/>
    <xf numFmtId="1" fontId="11" fillId="0" borderId="16" xfId="1" applyNumberFormat="1" applyFont="1" applyBorder="1"/>
    <xf numFmtId="0" fontId="33" fillId="0" borderId="0" xfId="0" applyFont="1"/>
    <xf numFmtId="0" fontId="34" fillId="0" borderId="0" xfId="0" applyFont="1"/>
    <xf numFmtId="44" fontId="26" fillId="2" borderId="21" xfId="2" applyFont="1" applyFill="1" applyBorder="1" applyAlignment="1">
      <alignment horizontal="center" vertical="center"/>
    </xf>
    <xf numFmtId="44" fontId="26" fillId="2" borderId="20" xfId="2" applyFont="1" applyFill="1" applyBorder="1" applyAlignment="1">
      <alignment horizontal="center" vertical="center"/>
    </xf>
    <xf numFmtId="0" fontId="26" fillId="6" borderId="3" xfId="4" applyFont="1" applyFill="1" applyBorder="1" applyAlignment="1">
      <alignment horizontal="center"/>
    </xf>
    <xf numFmtId="0" fontId="26" fillId="6" borderId="2" xfId="4" applyFont="1" applyFill="1" applyBorder="1" applyAlignment="1">
      <alignment horizontal="center"/>
    </xf>
    <xf numFmtId="0" fontId="26" fillId="6" borderId="6" xfId="4" applyFont="1" applyFill="1" applyBorder="1" applyAlignment="1">
      <alignment horizontal="center"/>
    </xf>
    <xf numFmtId="164" fontId="32" fillId="0" borderId="0" xfId="0" applyNumberFormat="1" applyFont="1" applyAlignment="1">
      <alignment horizontal="left" vertical="center"/>
    </xf>
    <xf numFmtId="44" fontId="8" fillId="2" borderId="0" xfId="2" applyFont="1" applyFill="1" applyBorder="1" applyAlignment="1">
      <alignment horizontal="center" vertical="center"/>
    </xf>
    <xf numFmtId="44" fontId="23" fillId="2" borderId="0" xfId="2" applyFont="1" applyFill="1" applyBorder="1" applyAlignment="1">
      <alignment horizontal="center" vertical="center" wrapText="1"/>
    </xf>
    <xf numFmtId="44" fontId="16" fillId="2" borderId="21" xfId="2" applyFont="1" applyFill="1" applyBorder="1" applyAlignment="1">
      <alignment horizontal="center" vertical="center"/>
    </xf>
    <xf numFmtId="44" fontId="16" fillId="2" borderId="20" xfId="2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6" xfId="0" applyFont="1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9" fontId="8" fillId="6" borderId="9" xfId="3" applyFont="1" applyFill="1" applyBorder="1" applyAlignment="1">
      <alignment horizontal="center" vertical="center" wrapText="1"/>
    </xf>
    <xf numFmtId="9" fontId="8" fillId="6" borderId="5" xfId="3" applyFont="1" applyFill="1" applyBorder="1" applyAlignment="1">
      <alignment horizontal="center" vertical="center" wrapText="1"/>
    </xf>
    <xf numFmtId="9" fontId="8" fillId="6" borderId="12" xfId="3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44" fontId="8" fillId="6" borderId="9" xfId="2" applyFont="1" applyFill="1" applyBorder="1" applyAlignment="1">
      <alignment horizontal="center" vertical="center" wrapText="1"/>
    </xf>
    <xf numFmtId="44" fontId="8" fillId="6" borderId="5" xfId="2" applyFont="1" applyFill="1" applyBorder="1" applyAlignment="1">
      <alignment horizontal="center" vertical="center" wrapText="1"/>
    </xf>
    <xf numFmtId="164" fontId="4" fillId="0" borderId="6" xfId="0" applyNumberFormat="1" applyFont="1" applyBorder="1"/>
    <xf numFmtId="0" fontId="34" fillId="0" borderId="0" xfId="0" applyFont="1"/>
    <xf numFmtId="44" fontId="8" fillId="5" borderId="7" xfId="2" applyFont="1" applyFill="1" applyBorder="1" applyAlignment="1">
      <alignment horizontal="center" vertical="center"/>
    </xf>
    <xf numFmtId="44" fontId="8" fillId="5" borderId="0" xfId="2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66" fontId="8" fillId="6" borderId="13" xfId="1" applyNumberFormat="1" applyFont="1" applyFill="1" applyBorder="1" applyAlignment="1">
      <alignment horizontal="center" vertical="center" wrapText="1"/>
    </xf>
    <xf numFmtId="166" fontId="8" fillId="6" borderId="11" xfId="1" applyNumberFormat="1" applyFont="1" applyFill="1" applyBorder="1" applyAlignment="1">
      <alignment horizontal="center" vertical="center" wrapText="1"/>
    </xf>
    <xf numFmtId="166" fontId="8" fillId="6" borderId="18" xfId="1" applyNumberFormat="1" applyFont="1" applyFill="1" applyBorder="1" applyAlignment="1">
      <alignment horizontal="center" vertical="center" wrapText="1"/>
    </xf>
    <xf numFmtId="166" fontId="8" fillId="6" borderId="4" xfId="1" applyNumberFormat="1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4" fontId="4" fillId="0" borderId="14" xfId="0" applyNumberFormat="1" applyFont="1" applyBorder="1"/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31">
    <dxf>
      <font>
        <b/>
        <i val="0"/>
      </font>
      <fill>
        <patternFill>
          <bgColor theme="8" tint="0.79998168889431442"/>
        </patternFill>
      </fill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5" formatCode="_(* #,##0_);_(* \(#,##0\);_(* &quot;-&quot;??_);_(@_)"/>
      <fill>
        <patternFill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 Light"/>
        <family val="2"/>
        <scheme val="none"/>
      </font>
      <numFmt numFmtId="164" formatCode="mmm\ yyyy"/>
      <fill>
        <patternFill>
          <fgColor indexed="64"/>
          <bgColor theme="0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family val="2"/>
        <scheme val="none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none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5C8091"/>
      <color rgb="FF082C44"/>
      <color rgb="FFDDEBF7"/>
      <color rgb="FFDAEEF3"/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46520</xdr:rowOff>
    </xdr:from>
    <xdr:ext cx="5322794" cy="631198"/>
    <xdr:pic>
      <xdr:nvPicPr>
        <xdr:cNvPr id="2" name="Picture 1">
          <a:extLst>
            <a:ext uri="{FF2B5EF4-FFF2-40B4-BE49-F238E27FC236}">
              <a16:creationId xmlns:a16="http://schemas.microsoft.com/office/drawing/2014/main" id="{8A6A601A-5C4B-4703-A258-3C7B42239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2" y="46520"/>
          <a:ext cx="5322794" cy="6311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99391</xdr:rowOff>
    </xdr:from>
    <xdr:ext cx="6025199" cy="630930"/>
    <xdr:pic>
      <xdr:nvPicPr>
        <xdr:cNvPr id="2" name="Picture 1">
          <a:extLst>
            <a:ext uri="{FF2B5EF4-FFF2-40B4-BE49-F238E27FC236}">
              <a16:creationId xmlns:a16="http://schemas.microsoft.com/office/drawing/2014/main" id="{5EF0069E-0BBE-4B75-91DD-20CE6DB3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391"/>
          <a:ext cx="6025199" cy="6309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6</xdr:col>
      <xdr:colOff>152283</xdr:colOff>
      <xdr:row>3</xdr:row>
      <xdr:rowOff>103596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53A6A4-F6F5-426F-A4F7-4173456E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6045083" cy="6274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741245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741245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741245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307EC1-7121-446D-851D-31D5D2AF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741245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FB1FF7-4F2D-498B-A67D-617D233C8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F60B90-DFA9-4693-BA9A-22282A48A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A0F5CF-95B0-4735-A9C9-8A91A2CB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86F8C7-B41C-4F2B-9C8F-CE16D1720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479308</xdr:colOff>
      <xdr:row>1</xdr:row>
      <xdr:rowOff>11521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D8EC02-84A6-48C8-AF76-F831F99BC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2019301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0"/>
          <a:ext cx="5124450" cy="6465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0</xdr:row>
      <xdr:rowOff>0</xdr:rowOff>
    </xdr:from>
    <xdr:to>
      <xdr:col>6</xdr:col>
      <xdr:colOff>209551</xdr:colOff>
      <xdr:row>1</xdr:row>
      <xdr:rowOff>11521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226" y="0"/>
          <a:ext cx="4889500" cy="6496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05C2A03-6FFF-46AC-8AFA-EA85EE607C5A}" name="Table310" displayName="Table310" ref="B6:O22" totalsRowShown="0" headerRowDxfId="130" dataDxfId="128" headerRowBorderDxfId="129">
  <autoFilter ref="B6:O22" xr:uid="{F043A1AD-D2F8-4FC8-B124-0A5DCBBBE453}"/>
  <tableColumns count="14">
    <tableColumn id="1" xr3:uid="{32AF81F0-3740-4A6B-A0B5-7C22FA3A103B}" name="Fecha" dataDxfId="127"/>
    <tableColumn id="2" xr3:uid="{1F03A84C-F4F6-4BD1-AE82-0A7C43B1084A}" name="Razón" dataDxfId="126"/>
    <tableColumn id="3" xr3:uid="{1A669EAE-BDDC-468D-96F0-F69C0616CB52}" name="Presencial" dataDxfId="125"/>
    <tableColumn id="4" xr3:uid="{76E41165-842E-4D14-AE82-EEECC2D55AC5}" name="Correo Electrónico" dataDxfId="124"/>
    <tableColumn id="5" xr3:uid="{1B1FBFC1-D827-4DFE-BDCB-23D7C77C18A1}" name="Telefono" dataDxfId="123"/>
    <tableColumn id="6" xr3:uid="{D7EA0F3C-B716-4D75-A616-92F700C6D9FE}" name="Chat" dataDxfId="122"/>
    <tableColumn id="10" xr3:uid="{D8D6A8C0-C68B-4D53-BB63-FB8D5B480EAD}" name="WhatsApp" dataDxfId="121"/>
    <tableColumn id="9" xr3:uid="{B5484ED4-B29E-4A3F-A67E-B6703A487F33}" name="Atención Virtual" dataDxfId="120"/>
    <tableColumn id="7" xr3:uid="{47131D7F-1C49-4B69-A152-494AE944D934}" name="Redes Sociales" dataDxfId="119"/>
    <tableColumn id="11" xr3:uid="{FA3C3646-035B-471D-B246-892560D5D39B}" name="IVR" dataDxfId="118"/>
    <tableColumn id="12" xr3:uid="{920CACAC-B69E-4EF4-B8A8-87F1175147AF}" name="Consultas Página Web" dataDxfId="117"/>
    <tableColumn id="13" xr3:uid="{976C790E-3678-4A02-9E37-FC2DBFF70849}" name="ChatBot WhatsApp" dataDxfId="116"/>
    <tableColumn id="14" xr3:uid="{055FC344-3233-467F-B20E-7ACAEF919A4C}" name="ChatBot Web" dataDxfId="115"/>
    <tableColumn id="8" xr3:uid="{7CA69725-A1E5-4C17-9883-9C34295D6F2E}" name="Total Razón" dataDxfId="11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2F3DC1-0965-43AD-AAD4-2CFFA4E2ABD3}" name="Table19" displayName="Table19" ref="B6:N85" totalsRowShown="0" headerRowDxfId="113" dataDxfId="111" totalsRowDxfId="110" headerRowBorderDxfId="112">
  <autoFilter ref="B6:N85" xr:uid="{A63ADE9D-4844-41B9-8C06-EDECBA631F88}"/>
  <tableColumns count="13">
    <tableColumn id="1" xr3:uid="{16E2ED69-A498-4E82-BEDA-86ACFAF5841A}" name="Fecha" dataDxfId="109" totalsRowDxfId="108"/>
    <tableColumn id="3" xr3:uid="{0174F5AC-898E-4672-AC41-0509D6847AD9}" name="Presencial" dataDxfId="107" totalsRowDxfId="106"/>
    <tableColumn id="4" xr3:uid="{248A4733-1F93-467F-A01A-73E6494165B0}" name="Correo" dataDxfId="105" totalsRowDxfId="104"/>
    <tableColumn id="5" xr3:uid="{243CF9CB-87B7-4DFA-BDFA-1BEE32FEDF89}" name="Teléfono" dataDxfId="103" totalsRowDxfId="102"/>
    <tableColumn id="6" xr3:uid="{9F8CECB9-57E4-4DED-935A-5AE92E68D1C3}" name="Chat" dataDxfId="101" totalsRowDxfId="100"/>
    <tableColumn id="2" xr3:uid="{E3E3DBF2-BAF3-4DB7-99CB-2945C79C2B5E}" name="WhatsApp" dataDxfId="99" totalsRowDxfId="98"/>
    <tableColumn id="9" xr3:uid="{7BB70BAE-9E13-493D-B2FB-38FB1AB78535}" name="Atención Virtual" dataDxfId="97" totalsRowDxfId="96"/>
    <tableColumn id="7" xr3:uid="{A22D16AA-EFE1-49BF-8292-C7D62D0266B3}" name="Redes Sociales" dataDxfId="95" totalsRowDxfId="94"/>
    <tableColumn id="10" xr3:uid="{D2FB4723-2B3B-4CC9-9BB2-8BED33D6A8D7}" name="IVR" dataDxfId="93" totalsRowDxfId="92"/>
    <tableColumn id="11" xr3:uid="{070843A1-D81B-4D75-9BCE-028AD0545F8E}" name="Consultas Página Web" dataDxfId="91" totalsRowDxfId="90"/>
    <tableColumn id="12" xr3:uid="{FD8D0676-833F-4AC2-9519-12CB52EDE3A0}" name="ChatBot WhatsApp" dataDxfId="89" totalsRowDxfId="88"/>
    <tableColumn id="13" xr3:uid="{D887DA4B-1B01-4666-8987-3A1A93AE63C2}" name="ChatBot Web" dataDxfId="87" totalsRowDxfId="86"/>
    <tableColumn id="8" xr3:uid="{B06B66EC-C972-41A5-8AEE-558B37DD07A3}" name="Total" dataDxfId="85" totalsRowDxfId="84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35A005D-3CEF-4892-A190-2519302A7DA9}" name="Table411" displayName="Table411" ref="B6:L122" totalsRowShown="0" headerRowDxfId="83" dataDxfId="81" headerRowBorderDxfId="82" tableBorderDxfId="80" totalsRowBorderDxfId="79">
  <autoFilter ref="B6:L122" xr:uid="{98B95176-BCA5-4888-B409-45C278A5B77E}"/>
  <sortState xmlns:xlrd2="http://schemas.microsoft.com/office/spreadsheetml/2017/richdata2" ref="B7:L14">
    <sortCondition ref="B6:B14"/>
  </sortState>
  <tableColumns count="11">
    <tableColumn id="2" xr3:uid="{2380571E-9347-4348-8088-8AA77B081B02}" name="Fecha" dataDxfId="78"/>
    <tableColumn id="1" xr3:uid="{A339E09C-3EA5-4FA5-AEFB-B12FE18EBC4B}" name="Concepto" dataDxfId="77"/>
    <tableColumn id="4" xr3:uid="{1C339E63-F6D9-4F66-B259-A6F2BFF74340}" name="Presencial" dataDxfId="76"/>
    <tableColumn id="6" xr3:uid="{03130ACE-0316-4E61-A905-33492D9D97E5}" name="Correo Electrónico" dataDxfId="75"/>
    <tableColumn id="7" xr3:uid="{1C42A19C-266E-4554-8DF4-E03769005480}" name="Teléfono" dataDxfId="74"/>
    <tableColumn id="5" xr3:uid="{28C182C2-A140-4994-B976-81A27CDCB703}" name="Chat" dataDxfId="73"/>
    <tableColumn id="10" xr3:uid="{923FB011-AC98-4045-9486-9D6961BF5B4A}" name="WhasApp" dataDxfId="72"/>
    <tableColumn id="3" xr3:uid="{AD77A7E1-261C-4A10-956F-ECADE01C1E81}" name="Redes Sociales" dataDxfId="71"/>
    <tableColumn id="11" xr3:uid="{86C775DE-29E1-4D7D-BD33-6A378F78C8FF}" name="Atención virtual" dataDxfId="70"/>
    <tableColumn id="8" xr3:uid="{9F26E3F4-96A0-40B1-B590-B831591DEA91}" name="General" dataDxfId="69"/>
    <tableColumn id="9" xr3:uid="{407FCFD7-CC34-416B-AEE6-EA50E9917AB4}" name="Meta" dataDxfId="68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B3F343-4E1F-4DD1-849F-B88F1829BD03}" name="Table2263" displayName="Table2263" ref="B4:W83" headerRowDxfId="67" dataDxfId="65" totalsRowDxfId="63" headerRowBorderDxfId="66" tableBorderDxfId="64" totalsRowBorderDxfId="62">
  <autoFilter ref="B4:W83" xr:uid="{EAB3F343-4E1F-4DD1-849F-B88F1829BD03}"/>
  <tableColumns count="22">
    <tableColumn id="1" xr3:uid="{AB451362-CEC0-4859-A8F8-093F7D7A6D26}" name="Fecha" totalsRowLabel="T3 2022" dataDxfId="61" totalsRowDxfId="60"/>
    <tableColumn id="2" xr3:uid="{8BBD2F6E-866D-4E54-9951-F74AC8FDB6AA}" name="0.15% a Transferencias" totalsRowFunction="custom" dataDxfId="59" totalsRowDxfId="58">
      <totalsRowFormula>+SUM(C36:C38)</totalsRowFormula>
    </tableColumn>
    <tableColumn id="4" xr3:uid="{7FA351D3-496C-4B44-B668-B8B9F18C8019}" name="Beneficios" totalsRowFunction="custom" dataDxfId="57" totalsRowDxfId="56">
      <totalsRowFormula>+SUM(D36:D38)</totalsRowFormula>
    </tableColumn>
    <tableColumn id="5" xr3:uid="{1C92A6C2-A540-48D5-BAC1-3611469A9E9D}" name="Bloqueo de Cuenta" totalsRowFunction="custom" dataDxfId="55" totalsRowDxfId="54">
      <totalsRowFormula>+SUM(E36:E38)</totalsRowFormula>
    </tableColumn>
    <tableColumn id="6" xr3:uid="{BC8044A8-582E-438A-84DC-53B9B4B57CFC}" name="Buró de Crédito" totalsRowFunction="custom" dataDxfId="53" totalsRowDxfId="52">
      <totalsRowFormula>+SUM(F36:F38)</totalsRowFormula>
    </tableColumn>
    <tableColumn id="3" xr3:uid="{9418ECEC-F980-4F86-BB2D-E5170A470FEC}" name="Problemas en Cajero" totalsRowFunction="custom" dataDxfId="51" totalsRowDxfId="50">
      <totalsRowFormula>+SUM(G36:G38)</totalsRowFormula>
    </tableColumn>
    <tableColumn id="7" xr3:uid="{F24AA84E-9079-4500-BB39-5F0F2058DE0F}" name="Cancelación Producto" totalsRowFunction="custom" dataDxfId="49" totalsRowDxfId="48">
      <totalsRowFormula>+SUM(H36:H38)</totalsRowFormula>
    </tableColumn>
    <tableColumn id="8" xr3:uid="{1779FC4F-62BE-4813-A63C-BAA51ECF38BD}" name="Cargos" totalsRowFunction="custom" dataDxfId="47" totalsRowDxfId="46">
      <totalsRowFormula>+SUM(I36:I38)</totalsRowFormula>
    </tableColumn>
    <tableColumn id="9" xr3:uid="{A385AEBB-C43B-4CDB-9118-F0B3D8F8D372}" name="Consumos" totalsRowFunction="custom" dataDxfId="45" totalsRowDxfId="44">
      <totalsRowFormula>+SUM(J36:J38)</totalsRowFormula>
    </tableColumn>
    <tableColumn id="10" xr3:uid="{4866B3BA-85A5-4AD2-BF75-7068B1C36B95}" name="Depósitos" totalsRowFunction="custom" dataDxfId="43" totalsRowDxfId="42">
      <totalsRowFormula>+SUM(K36:K38)</totalsRowFormula>
    </tableColumn>
    <tableColumn id="11" xr3:uid="{A13EEF4C-4A88-4772-AE8C-3A8C426ACE3E}" name="Devolución" totalsRowFunction="custom" dataDxfId="41" totalsRowDxfId="40">
      <totalsRowFormula>+SUM(L36:L38)</totalsRowFormula>
    </tableColumn>
    <tableColumn id="12" xr3:uid="{5592FA9E-0FBA-4F5B-88D6-C88944952D11}" name="Débitos" totalsRowFunction="custom" dataDxfId="39" totalsRowDxfId="38">
      <totalsRowFormula>+SUM(M36:M38)</totalsRowFormula>
    </tableColumn>
    <tableColumn id="13" xr3:uid="{9A32E530-DD96-4BDE-925E-CB5F455082BD}" name="Error Intereses" totalsRowFunction="custom" dataDxfId="37" totalsRowDxfId="36">
      <totalsRowFormula>+SUM(N36:N38)</totalsRowFormula>
    </tableColumn>
    <tableColumn id="22" xr3:uid="{5E980508-6FBE-4A61-BFA6-2ECCB6A8D9B3}" name="Estados de Cuenta" totalsRowFunction="custom" dataDxfId="35" totalsRowDxfId="34">
      <totalsRowFormula>+SUM(O36:O38)</totalsRowFormula>
    </tableColumn>
    <tableColumn id="14" xr3:uid="{5A540DCA-DBF9-4F81-8A77-B02C5700C909}" name="Otros" totalsRowFunction="custom" dataDxfId="33" totalsRowDxfId="32">
      <totalsRowFormula>+SUM(P36:P38)</totalsRowFormula>
    </tableColumn>
    <tableColumn id="15" xr3:uid="{1F09FBC9-6540-44CD-A842-66EACB73B106}" name="Pagos" totalsRowFunction="custom" dataDxfId="31" totalsRowDxfId="30">
      <totalsRowFormula>+SUM(Q36:Q38)</totalsRowFormula>
    </tableColumn>
    <tableColumn id="16" xr3:uid="{4130A043-EC08-4779-9502-CAC8DA2894F4}" name="Producto No Autorizado" totalsRowFunction="custom" dataDxfId="29" totalsRowDxfId="28">
      <totalsRowFormula>+SUM(R36:R38)</totalsRowFormula>
    </tableColumn>
    <tableColumn id="17" xr3:uid="{5F0584A1-0D15-4B0C-A4C3-723E83DAD608}" name="Problemas con Préstamos" totalsRowFunction="custom" dataDxfId="27" totalsRowDxfId="26">
      <totalsRowFormula>+SUM(S36:S38)</totalsRowFormula>
    </tableColumn>
    <tableColumn id="18" xr3:uid="{23F1B2A7-8868-499D-A736-D3B28911A539}" name="Publicidad Engañosa" totalsRowFunction="custom" dataDxfId="25" totalsRowDxfId="24">
      <totalsRowFormula>+SUM(T36:T38)</totalsRowFormula>
    </tableColumn>
    <tableColumn id="19" xr3:uid="{CE04320B-5EA3-4D19-939B-7EB124613039}" name="Retiros" totalsRowFunction="custom" dataDxfId="23" totalsRowDxfId="22">
      <totalsRowFormula>+SUM(U36:U38)</totalsRowFormula>
    </tableColumn>
    <tableColumn id="20" xr3:uid="{A5841CB0-FF11-4F9C-BA69-51188DDA5849}" name="Transacción" totalsRowFunction="custom" dataDxfId="21" totalsRowDxfId="20">
      <totalsRowFormula>+SUM(V36:V38)</totalsRowFormula>
    </tableColumn>
    <tableColumn id="21" xr3:uid="{2BA0AF03-99B1-48D3-A185-C687DE105DF4}" name="Transferencias" totalsRowFunction="custom" dataDxfId="19" totalsRowDxfId="18">
      <totalsRowFormula>+SUM(W36:W38)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2712EA6-9079-409E-BE38-2641B01511C7}" name="Table2574" displayName="Table2574" ref="B4:D66" totalsRowShown="0" headerRowDxfId="17" dataDxfId="15" headerRowBorderDxfId="16" tableBorderDxfId="14" totalsRowBorderDxfId="13">
  <autoFilter ref="B4:D66" xr:uid="{12712EA6-9079-409E-BE38-2641B01511C7}"/>
  <tableColumns count="3">
    <tableColumn id="1" xr3:uid="{974644B5-7F94-426E-AC58-28EF77977CF2}" name="Fecha" dataDxfId="12"/>
    <tableColumn id="2" xr3:uid="{27DCD2DD-B2AB-4ECF-A42D-1A35D09B2A00}" name="Solicitudes" dataDxfId="11"/>
    <tableColumn id="3" xr3:uid="{4186D0CC-B97A-432D-B561-E9F0A0789132}" name="Entregas" dataDxfId="1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3AA081-42E4-4F17-86A6-B2590B3EE8B9}" name="Table25812" displayName="Table25812" ref="B4:D83" totalsRowShown="0" headerRowDxfId="9" dataDxfId="7" headerRowBorderDxfId="8" tableBorderDxfId="6" totalsRowBorderDxfId="5">
  <autoFilter ref="B4:D83" xr:uid="{483AA081-42E4-4F17-86A6-B2590B3EE8B9}"/>
  <tableColumns count="3">
    <tableColumn id="1" xr3:uid="{0591C1D7-DF41-4291-9934-973714E039CB}" name="Fecha" dataDxfId="4" totalsRowDxfId="3"/>
    <tableColumn id="2" xr3:uid="{4EAD87A0-6862-462A-9990-B6614C1C3ECF}" name="Recibidos" dataDxfId="2"/>
    <tableColumn id="3" xr3:uid="{5A23C134-1257-45AA-B15B-690043BB6877}" name="Respondidos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53125" defaultRowHeight="14.5" x14ac:dyDescent="0.35"/>
  <cols>
    <col min="4" max="4" width="18.1796875" customWidth="1"/>
    <col min="5" max="5" width="21.54296875" bestFit="1" customWidth="1"/>
    <col min="7" max="7" width="18.54296875" bestFit="1" customWidth="1"/>
    <col min="8" max="8" width="21.54296875" bestFit="1" customWidth="1"/>
  </cols>
  <sheetData>
    <row r="3" spans="4:8" x14ac:dyDescent="0.35">
      <c r="D3" s="35" t="s">
        <v>0</v>
      </c>
      <c r="E3" s="35" t="s">
        <v>1</v>
      </c>
      <c r="F3" s="35"/>
      <c r="G3" s="35" t="s">
        <v>0</v>
      </c>
      <c r="H3" s="35" t="s">
        <v>1</v>
      </c>
    </row>
    <row r="4" spans="4:8" x14ac:dyDescent="0.35">
      <c r="D4" t="s">
        <v>2</v>
      </c>
      <c r="E4" s="71">
        <v>28992</v>
      </c>
      <c r="G4" t="s">
        <v>2</v>
      </c>
      <c r="H4" s="71">
        <v>39244</v>
      </c>
    </row>
    <row r="5" spans="4:8" x14ac:dyDescent="0.35">
      <c r="D5" t="s">
        <v>3</v>
      </c>
      <c r="E5" s="71">
        <v>20096</v>
      </c>
      <c r="G5" t="s">
        <v>3</v>
      </c>
      <c r="H5" s="71">
        <v>20096</v>
      </c>
    </row>
    <row r="6" spans="4:8" x14ac:dyDescent="0.35">
      <c r="D6" t="s">
        <v>4</v>
      </c>
      <c r="E6" s="71">
        <v>12229</v>
      </c>
      <c r="G6" t="s">
        <v>4</v>
      </c>
      <c r="H6" s="71">
        <v>12229</v>
      </c>
    </row>
    <row r="7" spans="4:8" x14ac:dyDescent="0.35">
      <c r="D7" t="s">
        <v>5</v>
      </c>
      <c r="E7" s="71">
        <v>8632</v>
      </c>
      <c r="G7" t="s">
        <v>5</v>
      </c>
      <c r="H7" s="71">
        <v>8632</v>
      </c>
    </row>
    <row r="8" spans="4:8" x14ac:dyDescent="0.35">
      <c r="D8" t="s">
        <v>6</v>
      </c>
      <c r="E8" s="71">
        <v>3477</v>
      </c>
      <c r="G8" t="s">
        <v>6</v>
      </c>
      <c r="H8" s="71">
        <v>3477</v>
      </c>
    </row>
    <row r="9" spans="4:8" x14ac:dyDescent="0.35">
      <c r="D9" t="s">
        <v>7</v>
      </c>
      <c r="E9" s="71">
        <f>SUM(E4:E8)</f>
        <v>73426</v>
      </c>
      <c r="G9" t="s">
        <v>7</v>
      </c>
      <c r="H9" s="71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F9AF-23BD-49E5-B167-5C104F9C0F06}">
  <sheetPr>
    <tabColor rgb="FF5C8091"/>
  </sheetPr>
  <dimension ref="B5:Q1076"/>
  <sheetViews>
    <sheetView showGridLines="0" tabSelected="1" topLeftCell="A1025" zoomScaleNormal="100" workbookViewId="0">
      <selection activeCell="C1083" sqref="C1083"/>
    </sheetView>
  </sheetViews>
  <sheetFormatPr baseColWidth="10" defaultColWidth="21.1796875" defaultRowHeight="15.5" x14ac:dyDescent="0.35"/>
  <cols>
    <col min="1" max="1" width="2.1796875" style="100" customWidth="1"/>
    <col min="2" max="2" width="10.7265625" style="376" bestFit="1" customWidth="1"/>
    <col min="3" max="3" width="37" style="377" customWidth="1"/>
    <col min="4" max="4" width="17" style="378" customWidth="1"/>
    <col min="5" max="5" width="19.54296875" style="378" customWidth="1"/>
    <col min="6" max="6" width="15.453125" style="378" customWidth="1"/>
    <col min="7" max="7" width="11.1796875" style="378" customWidth="1"/>
    <col min="8" max="8" width="11.1796875" style="334" customWidth="1"/>
    <col min="9" max="9" width="11.1796875" style="378" customWidth="1"/>
    <col min="10" max="11" width="15.26953125" style="334" customWidth="1"/>
    <col min="12" max="14" width="15.26953125" style="378" customWidth="1"/>
    <col min="15" max="15" width="18.1796875" style="379" customWidth="1"/>
    <col min="16" max="16384" width="21.1796875" style="100"/>
  </cols>
  <sheetData>
    <row r="5" spans="2:15" ht="30" customHeight="1" x14ac:dyDescent="0.35">
      <c r="B5" s="386" t="s">
        <v>8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7"/>
    </row>
    <row r="6" spans="2:15" s="169" customFormat="1" ht="30" customHeight="1" x14ac:dyDescent="0.35">
      <c r="B6" s="312" t="s">
        <v>9</v>
      </c>
      <c r="C6" s="313" t="s">
        <v>10</v>
      </c>
      <c r="D6" s="314" t="s">
        <v>11</v>
      </c>
      <c r="E6" s="314" t="s">
        <v>3</v>
      </c>
      <c r="F6" s="314" t="s">
        <v>12</v>
      </c>
      <c r="G6" s="314" t="s">
        <v>5</v>
      </c>
      <c r="H6" s="314" t="s">
        <v>13</v>
      </c>
      <c r="I6" s="314" t="s">
        <v>14</v>
      </c>
      <c r="J6" s="314" t="s">
        <v>15</v>
      </c>
      <c r="K6" s="314" t="s">
        <v>16</v>
      </c>
      <c r="L6" s="314" t="s">
        <v>17</v>
      </c>
      <c r="M6" s="314" t="s">
        <v>18</v>
      </c>
      <c r="N6" s="314" t="s">
        <v>19</v>
      </c>
      <c r="O6" s="314" t="s">
        <v>20</v>
      </c>
    </row>
    <row r="7" spans="2:15" x14ac:dyDescent="0.35">
      <c r="B7" s="315">
        <v>44166</v>
      </c>
      <c r="C7" s="316" t="s">
        <v>21</v>
      </c>
      <c r="D7" s="317">
        <v>244</v>
      </c>
      <c r="E7" s="317">
        <v>424</v>
      </c>
      <c r="F7" s="317">
        <v>388</v>
      </c>
      <c r="G7" s="317">
        <v>105</v>
      </c>
      <c r="H7" s="318" t="s">
        <v>22</v>
      </c>
      <c r="I7" s="319" t="s">
        <v>22</v>
      </c>
      <c r="J7" s="320" t="s">
        <v>22</v>
      </c>
      <c r="K7" s="320" t="s">
        <v>22</v>
      </c>
      <c r="L7" s="317" t="s">
        <v>22</v>
      </c>
      <c r="M7" s="317" t="s">
        <v>22</v>
      </c>
      <c r="N7" s="317" t="s">
        <v>22</v>
      </c>
      <c r="O7" s="317">
        <v>1161</v>
      </c>
    </row>
    <row r="8" spans="2:15" x14ac:dyDescent="0.35">
      <c r="B8" s="315">
        <v>44167</v>
      </c>
      <c r="C8" s="316" t="s">
        <v>23</v>
      </c>
      <c r="D8" s="317">
        <v>90</v>
      </c>
      <c r="E8" s="317">
        <v>189</v>
      </c>
      <c r="F8" s="317">
        <v>479</v>
      </c>
      <c r="G8" s="317">
        <v>219</v>
      </c>
      <c r="H8" s="320" t="s">
        <v>22</v>
      </c>
      <c r="I8" s="317" t="s">
        <v>22</v>
      </c>
      <c r="J8" s="320" t="s">
        <v>22</v>
      </c>
      <c r="K8" s="320" t="s">
        <v>22</v>
      </c>
      <c r="L8" s="317" t="s">
        <v>22</v>
      </c>
      <c r="M8" s="317" t="s">
        <v>22</v>
      </c>
      <c r="N8" s="317" t="s">
        <v>22</v>
      </c>
      <c r="O8" s="317">
        <v>977</v>
      </c>
    </row>
    <row r="9" spans="2:15" x14ac:dyDescent="0.35">
      <c r="B9" s="315">
        <v>44168</v>
      </c>
      <c r="C9" s="316" t="s">
        <v>24</v>
      </c>
      <c r="D9" s="317" t="s">
        <v>22</v>
      </c>
      <c r="E9" s="317">
        <v>8</v>
      </c>
      <c r="F9" s="317">
        <v>1</v>
      </c>
      <c r="G9" s="317" t="s">
        <v>22</v>
      </c>
      <c r="H9" s="320" t="s">
        <v>22</v>
      </c>
      <c r="I9" s="317" t="s">
        <v>22</v>
      </c>
      <c r="J9" s="320" t="s">
        <v>22</v>
      </c>
      <c r="K9" s="320" t="s">
        <v>22</v>
      </c>
      <c r="L9" s="317" t="s">
        <v>22</v>
      </c>
      <c r="M9" s="317" t="s">
        <v>22</v>
      </c>
      <c r="N9" s="317" t="s">
        <v>22</v>
      </c>
      <c r="O9" s="317">
        <v>9</v>
      </c>
    </row>
    <row r="10" spans="2:15" x14ac:dyDescent="0.35">
      <c r="B10" s="315">
        <v>44169</v>
      </c>
      <c r="C10" s="316" t="s">
        <v>25</v>
      </c>
      <c r="D10" s="317" t="s">
        <v>22</v>
      </c>
      <c r="E10" s="317" t="s">
        <v>22</v>
      </c>
      <c r="F10" s="317" t="s">
        <v>22</v>
      </c>
      <c r="G10" s="317" t="s">
        <v>22</v>
      </c>
      <c r="H10" s="320" t="s">
        <v>22</v>
      </c>
      <c r="I10" s="317" t="s">
        <v>22</v>
      </c>
      <c r="J10" s="320" t="s">
        <v>22</v>
      </c>
      <c r="K10" s="320" t="s">
        <v>22</v>
      </c>
      <c r="L10" s="317" t="s">
        <v>22</v>
      </c>
      <c r="M10" s="317" t="s">
        <v>22</v>
      </c>
      <c r="N10" s="317" t="s">
        <v>22</v>
      </c>
      <c r="O10" s="317" t="s">
        <v>22</v>
      </c>
    </row>
    <row r="11" spans="2:15" x14ac:dyDescent="0.35">
      <c r="B11" s="315">
        <v>44170</v>
      </c>
      <c r="C11" s="316" t="s">
        <v>26</v>
      </c>
      <c r="D11" s="317">
        <v>26</v>
      </c>
      <c r="E11" s="317">
        <v>134</v>
      </c>
      <c r="F11" s="317">
        <v>338</v>
      </c>
      <c r="G11" s="317">
        <v>38</v>
      </c>
      <c r="H11" s="320" t="s">
        <v>22</v>
      </c>
      <c r="I11" s="317" t="s">
        <v>22</v>
      </c>
      <c r="J11" s="320" t="s">
        <v>22</v>
      </c>
      <c r="K11" s="320" t="s">
        <v>22</v>
      </c>
      <c r="L11" s="317" t="s">
        <v>22</v>
      </c>
      <c r="M11" s="317" t="s">
        <v>22</v>
      </c>
      <c r="N11" s="317" t="s">
        <v>22</v>
      </c>
      <c r="O11" s="317">
        <v>536</v>
      </c>
    </row>
    <row r="12" spans="2:15" x14ac:dyDescent="0.35">
      <c r="B12" s="315">
        <v>44171</v>
      </c>
      <c r="C12" s="316" t="s">
        <v>27</v>
      </c>
      <c r="D12" s="317">
        <v>23</v>
      </c>
      <c r="E12" s="317">
        <v>42</v>
      </c>
      <c r="F12" s="317">
        <v>79</v>
      </c>
      <c r="G12" s="317">
        <v>26</v>
      </c>
      <c r="H12" s="320" t="s">
        <v>22</v>
      </c>
      <c r="I12" s="317" t="s">
        <v>22</v>
      </c>
      <c r="J12" s="320" t="s">
        <v>22</v>
      </c>
      <c r="K12" s="320" t="s">
        <v>22</v>
      </c>
      <c r="L12" s="317" t="s">
        <v>22</v>
      </c>
      <c r="M12" s="317" t="s">
        <v>22</v>
      </c>
      <c r="N12" s="317" t="s">
        <v>22</v>
      </c>
      <c r="O12" s="317">
        <v>170</v>
      </c>
    </row>
    <row r="13" spans="2:15" x14ac:dyDescent="0.35">
      <c r="B13" s="315">
        <v>44172</v>
      </c>
      <c r="C13" s="316" t="s">
        <v>28</v>
      </c>
      <c r="D13" s="317">
        <v>129</v>
      </c>
      <c r="E13" s="317" t="s">
        <v>22</v>
      </c>
      <c r="F13" s="317" t="s">
        <v>22</v>
      </c>
      <c r="G13" s="317"/>
      <c r="H13" s="320" t="s">
        <v>22</v>
      </c>
      <c r="I13" s="317" t="s">
        <v>22</v>
      </c>
      <c r="J13" s="320" t="s">
        <v>22</v>
      </c>
      <c r="K13" s="320" t="s">
        <v>22</v>
      </c>
      <c r="L13" s="317" t="s">
        <v>22</v>
      </c>
      <c r="M13" s="317" t="s">
        <v>22</v>
      </c>
      <c r="N13" s="317" t="s">
        <v>22</v>
      </c>
      <c r="O13" s="317">
        <v>129</v>
      </c>
    </row>
    <row r="14" spans="2:15" x14ac:dyDescent="0.35">
      <c r="B14" s="315">
        <v>44173</v>
      </c>
      <c r="C14" s="316" t="s">
        <v>29</v>
      </c>
      <c r="D14" s="317">
        <v>81</v>
      </c>
      <c r="E14" s="317">
        <v>78</v>
      </c>
      <c r="F14" s="317">
        <v>529</v>
      </c>
      <c r="G14" s="317">
        <v>51</v>
      </c>
      <c r="H14" s="320" t="s">
        <v>22</v>
      </c>
      <c r="I14" s="317" t="s">
        <v>22</v>
      </c>
      <c r="J14" s="320" t="s">
        <v>22</v>
      </c>
      <c r="K14" s="320" t="s">
        <v>22</v>
      </c>
      <c r="L14" s="317" t="s">
        <v>22</v>
      </c>
      <c r="M14" s="317" t="s">
        <v>22</v>
      </c>
      <c r="N14" s="317" t="s">
        <v>22</v>
      </c>
      <c r="O14" s="317">
        <v>739</v>
      </c>
    </row>
    <row r="15" spans="2:15" x14ac:dyDescent="0.35">
      <c r="B15" s="315">
        <v>44174</v>
      </c>
      <c r="C15" s="316" t="s">
        <v>30</v>
      </c>
      <c r="D15" s="317">
        <v>17</v>
      </c>
      <c r="E15" s="317">
        <v>24</v>
      </c>
      <c r="F15" s="317">
        <v>39</v>
      </c>
      <c r="G15" s="317">
        <v>19</v>
      </c>
      <c r="H15" s="320" t="s">
        <v>22</v>
      </c>
      <c r="I15" s="317" t="s">
        <v>22</v>
      </c>
      <c r="J15" s="320" t="s">
        <v>22</v>
      </c>
      <c r="K15" s="320" t="s">
        <v>22</v>
      </c>
      <c r="L15" s="317" t="s">
        <v>22</v>
      </c>
      <c r="M15" s="317" t="s">
        <v>22</v>
      </c>
      <c r="N15" s="317" t="s">
        <v>22</v>
      </c>
      <c r="O15" s="317">
        <v>99</v>
      </c>
    </row>
    <row r="16" spans="2:15" x14ac:dyDescent="0.35">
      <c r="B16" s="315">
        <v>44175</v>
      </c>
      <c r="C16" s="316" t="s">
        <v>31</v>
      </c>
      <c r="D16" s="317">
        <v>65</v>
      </c>
      <c r="E16" s="317">
        <v>30</v>
      </c>
      <c r="F16" s="317">
        <v>27</v>
      </c>
      <c r="G16" s="317">
        <v>9</v>
      </c>
      <c r="H16" s="320" t="s">
        <v>22</v>
      </c>
      <c r="I16" s="317" t="s">
        <v>22</v>
      </c>
      <c r="J16" s="320" t="s">
        <v>22</v>
      </c>
      <c r="K16" s="320" t="s">
        <v>22</v>
      </c>
      <c r="L16" s="317" t="s">
        <v>22</v>
      </c>
      <c r="M16" s="317" t="s">
        <v>22</v>
      </c>
      <c r="N16" s="317" t="s">
        <v>22</v>
      </c>
      <c r="O16" s="317">
        <v>2</v>
      </c>
    </row>
    <row r="17" spans="2:15" x14ac:dyDescent="0.35">
      <c r="B17" s="315">
        <v>44176</v>
      </c>
      <c r="C17" s="316" t="s">
        <v>32</v>
      </c>
      <c r="D17" s="317" t="s">
        <v>22</v>
      </c>
      <c r="E17" s="317" t="s">
        <v>22</v>
      </c>
      <c r="F17" s="317">
        <v>2</v>
      </c>
      <c r="G17" s="317" t="s">
        <v>22</v>
      </c>
      <c r="H17" s="320" t="s">
        <v>22</v>
      </c>
      <c r="I17" s="317" t="s">
        <v>22</v>
      </c>
      <c r="J17" s="320" t="s">
        <v>22</v>
      </c>
      <c r="K17" s="320" t="s">
        <v>22</v>
      </c>
      <c r="L17" s="317" t="s">
        <v>22</v>
      </c>
      <c r="M17" s="317" t="s">
        <v>22</v>
      </c>
      <c r="N17" s="317" t="s">
        <v>22</v>
      </c>
      <c r="O17" s="317" t="s">
        <v>22</v>
      </c>
    </row>
    <row r="18" spans="2:15" x14ac:dyDescent="0.35">
      <c r="B18" s="315">
        <v>44176</v>
      </c>
      <c r="C18" s="316" t="s">
        <v>33</v>
      </c>
      <c r="D18" s="317" t="s">
        <v>22</v>
      </c>
      <c r="E18" s="317" t="s">
        <v>22</v>
      </c>
      <c r="F18" s="317" t="s">
        <v>22</v>
      </c>
      <c r="G18" s="317" t="s">
        <v>22</v>
      </c>
      <c r="H18" s="320" t="s">
        <v>22</v>
      </c>
      <c r="I18" s="317" t="s">
        <v>22</v>
      </c>
      <c r="J18" s="320" t="s">
        <v>22</v>
      </c>
      <c r="K18" s="320" t="s">
        <v>22</v>
      </c>
      <c r="L18" s="317" t="s">
        <v>22</v>
      </c>
      <c r="M18" s="317" t="s">
        <v>22</v>
      </c>
      <c r="N18" s="317" t="s">
        <v>22</v>
      </c>
      <c r="O18" s="317" t="s">
        <v>22</v>
      </c>
    </row>
    <row r="19" spans="2:15" x14ac:dyDescent="0.35">
      <c r="B19" s="315">
        <v>44177</v>
      </c>
      <c r="C19" s="316" t="s">
        <v>34</v>
      </c>
      <c r="D19" s="317" t="s">
        <v>22</v>
      </c>
      <c r="E19" s="317" t="s">
        <v>22</v>
      </c>
      <c r="F19" s="317" t="s">
        <v>22</v>
      </c>
      <c r="G19" s="317" t="s">
        <v>22</v>
      </c>
      <c r="H19" s="320" t="s">
        <v>22</v>
      </c>
      <c r="I19" s="317" t="s">
        <v>22</v>
      </c>
      <c r="J19" s="320" t="s">
        <v>22</v>
      </c>
      <c r="K19" s="320" t="s">
        <v>22</v>
      </c>
      <c r="L19" s="317" t="s">
        <v>22</v>
      </c>
      <c r="M19" s="317" t="s">
        <v>22</v>
      </c>
      <c r="N19" s="317" t="s">
        <v>22</v>
      </c>
      <c r="O19" s="317" t="s">
        <v>22</v>
      </c>
    </row>
    <row r="20" spans="2:15" x14ac:dyDescent="0.35">
      <c r="B20" s="315">
        <v>44178</v>
      </c>
      <c r="C20" s="316" t="s">
        <v>35</v>
      </c>
      <c r="D20" s="317" t="s">
        <v>22</v>
      </c>
      <c r="E20" s="317" t="s">
        <v>22</v>
      </c>
      <c r="F20" s="317" t="s">
        <v>22</v>
      </c>
      <c r="G20" s="317" t="s">
        <v>22</v>
      </c>
      <c r="H20" s="320" t="s">
        <v>22</v>
      </c>
      <c r="I20" s="317" t="s">
        <v>22</v>
      </c>
      <c r="J20" s="320" t="s">
        <v>22</v>
      </c>
      <c r="K20" s="320" t="s">
        <v>22</v>
      </c>
      <c r="L20" s="317" t="s">
        <v>22</v>
      </c>
      <c r="M20" s="317" t="s">
        <v>22</v>
      </c>
      <c r="N20" s="317" t="s">
        <v>22</v>
      </c>
      <c r="O20" s="317" t="s">
        <v>22</v>
      </c>
    </row>
    <row r="21" spans="2:15" x14ac:dyDescent="0.35">
      <c r="B21" s="315">
        <v>44177</v>
      </c>
      <c r="C21" s="316" t="s">
        <v>36</v>
      </c>
      <c r="D21" s="317" t="s">
        <v>22</v>
      </c>
      <c r="E21" s="317" t="s">
        <v>22</v>
      </c>
      <c r="F21" s="317" t="s">
        <v>22</v>
      </c>
      <c r="G21" s="317" t="s">
        <v>22</v>
      </c>
      <c r="H21" s="320" t="s">
        <v>22</v>
      </c>
      <c r="I21" s="317" t="s">
        <v>22</v>
      </c>
      <c r="J21" s="320" t="s">
        <v>22</v>
      </c>
      <c r="K21" s="320" t="s">
        <v>22</v>
      </c>
      <c r="L21" s="317" t="s">
        <v>22</v>
      </c>
      <c r="M21" s="317" t="s">
        <v>22</v>
      </c>
      <c r="N21" s="317" t="s">
        <v>22</v>
      </c>
      <c r="O21" s="317" t="s">
        <v>22</v>
      </c>
    </row>
    <row r="22" spans="2:15" x14ac:dyDescent="0.35">
      <c r="B22" s="321">
        <v>44177</v>
      </c>
      <c r="C22" s="322" t="s">
        <v>37</v>
      </c>
      <c r="D22" s="319">
        <v>89</v>
      </c>
      <c r="E22" s="319">
        <v>419</v>
      </c>
      <c r="F22" s="319">
        <v>377</v>
      </c>
      <c r="G22" s="319">
        <v>104</v>
      </c>
      <c r="H22" s="318" t="s">
        <v>22</v>
      </c>
      <c r="I22" s="319" t="s">
        <v>22</v>
      </c>
      <c r="J22" s="318">
        <v>176</v>
      </c>
      <c r="K22" s="318" t="s">
        <v>22</v>
      </c>
      <c r="L22" s="319" t="s">
        <v>22</v>
      </c>
      <c r="M22" s="319" t="s">
        <v>22</v>
      </c>
      <c r="N22" s="319" t="s">
        <v>22</v>
      </c>
      <c r="O22" s="319">
        <v>989</v>
      </c>
    </row>
    <row r="23" spans="2:15" s="157" customFormat="1" x14ac:dyDescent="0.35">
      <c r="B23" s="323">
        <v>44177</v>
      </c>
      <c r="C23" s="324" t="s">
        <v>38</v>
      </c>
      <c r="D23" s="325">
        <v>764</v>
      </c>
      <c r="E23" s="325">
        <v>1348</v>
      </c>
      <c r="F23" s="325">
        <v>2259</v>
      </c>
      <c r="G23" s="325">
        <v>571</v>
      </c>
      <c r="H23" s="325" t="s">
        <v>22</v>
      </c>
      <c r="I23" s="325" t="s">
        <v>22</v>
      </c>
      <c r="J23" s="325">
        <v>176</v>
      </c>
      <c r="K23" s="325" t="s">
        <v>22</v>
      </c>
      <c r="L23" s="325" t="s">
        <v>22</v>
      </c>
      <c r="M23" s="325" t="s">
        <v>22</v>
      </c>
      <c r="N23" s="325" t="s">
        <v>22</v>
      </c>
      <c r="O23" s="326">
        <v>5118</v>
      </c>
    </row>
    <row r="24" spans="2:15" x14ac:dyDescent="0.35">
      <c r="B24" s="315">
        <v>44197</v>
      </c>
      <c r="C24" s="316" t="s">
        <v>21</v>
      </c>
      <c r="D24" s="317">
        <v>221</v>
      </c>
      <c r="E24" s="317">
        <v>400</v>
      </c>
      <c r="F24" s="317">
        <v>389</v>
      </c>
      <c r="G24" s="317">
        <v>39</v>
      </c>
      <c r="H24" s="318" t="s">
        <v>22</v>
      </c>
      <c r="I24" s="319" t="s">
        <v>22</v>
      </c>
      <c r="J24" s="320" t="s">
        <v>22</v>
      </c>
      <c r="K24" s="320" t="s">
        <v>22</v>
      </c>
      <c r="L24" s="327" t="s">
        <v>22</v>
      </c>
      <c r="M24" s="327" t="s">
        <v>22</v>
      </c>
      <c r="N24" s="327" t="s">
        <v>22</v>
      </c>
      <c r="O24" s="317">
        <v>1049</v>
      </c>
    </row>
    <row r="25" spans="2:15" x14ac:dyDescent="0.35">
      <c r="B25" s="315">
        <v>44197</v>
      </c>
      <c r="C25" s="316" t="s">
        <v>23</v>
      </c>
      <c r="D25" s="317">
        <v>84</v>
      </c>
      <c r="E25" s="317">
        <v>98</v>
      </c>
      <c r="F25" s="317">
        <v>321</v>
      </c>
      <c r="G25" s="317">
        <v>60</v>
      </c>
      <c r="H25" s="318" t="s">
        <v>22</v>
      </c>
      <c r="I25" s="319" t="s">
        <v>22</v>
      </c>
      <c r="J25" s="320" t="s">
        <v>22</v>
      </c>
      <c r="K25" s="320" t="s">
        <v>22</v>
      </c>
      <c r="L25" s="327" t="s">
        <v>22</v>
      </c>
      <c r="M25" s="327" t="s">
        <v>22</v>
      </c>
      <c r="N25" s="327" t="s">
        <v>22</v>
      </c>
      <c r="O25" s="317">
        <v>563</v>
      </c>
    </row>
    <row r="26" spans="2:15" x14ac:dyDescent="0.35">
      <c r="B26" s="315">
        <v>44198</v>
      </c>
      <c r="C26" s="316" t="s">
        <v>24</v>
      </c>
      <c r="D26" s="317">
        <v>2</v>
      </c>
      <c r="E26" s="317">
        <v>2</v>
      </c>
      <c r="F26" s="317" t="s">
        <v>22</v>
      </c>
      <c r="G26" s="317" t="s">
        <v>22</v>
      </c>
      <c r="H26" s="318" t="s">
        <v>22</v>
      </c>
      <c r="I26" s="319" t="s">
        <v>22</v>
      </c>
      <c r="J26" s="320" t="s">
        <v>22</v>
      </c>
      <c r="K26" s="320" t="s">
        <v>22</v>
      </c>
      <c r="L26" s="327" t="s">
        <v>22</v>
      </c>
      <c r="M26" s="327" t="s">
        <v>22</v>
      </c>
      <c r="N26" s="327" t="s">
        <v>22</v>
      </c>
      <c r="O26" s="317">
        <v>4</v>
      </c>
    </row>
    <row r="27" spans="2:15" x14ac:dyDescent="0.35">
      <c r="B27" s="315">
        <v>44199</v>
      </c>
      <c r="C27" s="316" t="s">
        <v>25</v>
      </c>
      <c r="D27" s="317" t="s">
        <v>22</v>
      </c>
      <c r="E27" s="317" t="s">
        <v>22</v>
      </c>
      <c r="F27" s="317" t="s">
        <v>22</v>
      </c>
      <c r="G27" s="317" t="s">
        <v>22</v>
      </c>
      <c r="H27" s="318" t="s">
        <v>22</v>
      </c>
      <c r="I27" s="319" t="s">
        <v>22</v>
      </c>
      <c r="J27" s="320" t="s">
        <v>22</v>
      </c>
      <c r="K27" s="320" t="s">
        <v>22</v>
      </c>
      <c r="L27" s="327" t="s">
        <v>22</v>
      </c>
      <c r="M27" s="327" t="s">
        <v>22</v>
      </c>
      <c r="N27" s="327" t="s">
        <v>22</v>
      </c>
      <c r="O27" s="317" t="s">
        <v>22</v>
      </c>
    </row>
    <row r="28" spans="2:15" x14ac:dyDescent="0.35">
      <c r="B28" s="315">
        <v>44200</v>
      </c>
      <c r="C28" s="316" t="s">
        <v>26</v>
      </c>
      <c r="D28" s="317">
        <v>38</v>
      </c>
      <c r="E28" s="317">
        <v>80</v>
      </c>
      <c r="F28" s="317">
        <v>327</v>
      </c>
      <c r="G28" s="317">
        <v>18</v>
      </c>
      <c r="H28" s="318" t="s">
        <v>22</v>
      </c>
      <c r="I28" s="319" t="s">
        <v>22</v>
      </c>
      <c r="J28" s="320" t="s">
        <v>22</v>
      </c>
      <c r="K28" s="320" t="s">
        <v>22</v>
      </c>
      <c r="L28" s="327" t="s">
        <v>22</v>
      </c>
      <c r="M28" s="327" t="s">
        <v>22</v>
      </c>
      <c r="N28" s="327" t="s">
        <v>22</v>
      </c>
      <c r="O28" s="317">
        <v>463</v>
      </c>
    </row>
    <row r="29" spans="2:15" x14ac:dyDescent="0.35">
      <c r="B29" s="315">
        <v>44201</v>
      </c>
      <c r="C29" s="316" t="s">
        <v>27</v>
      </c>
      <c r="D29" s="317">
        <v>17</v>
      </c>
      <c r="E29" s="317">
        <v>35</v>
      </c>
      <c r="F29" s="317">
        <v>76</v>
      </c>
      <c r="G29" s="317">
        <v>23</v>
      </c>
      <c r="H29" s="318" t="s">
        <v>22</v>
      </c>
      <c r="I29" s="319" t="s">
        <v>22</v>
      </c>
      <c r="J29" s="320" t="s">
        <v>22</v>
      </c>
      <c r="K29" s="320" t="s">
        <v>22</v>
      </c>
      <c r="L29" s="327" t="s">
        <v>22</v>
      </c>
      <c r="M29" s="327" t="s">
        <v>22</v>
      </c>
      <c r="N29" s="327" t="s">
        <v>22</v>
      </c>
      <c r="O29" s="317">
        <v>151</v>
      </c>
    </row>
    <row r="30" spans="2:15" x14ac:dyDescent="0.35">
      <c r="B30" s="315">
        <v>44200</v>
      </c>
      <c r="C30" s="316" t="s">
        <v>28</v>
      </c>
      <c r="D30" s="317">
        <v>100</v>
      </c>
      <c r="E30" s="317" t="s">
        <v>22</v>
      </c>
      <c r="F30" s="317" t="s">
        <v>22</v>
      </c>
      <c r="G30" s="317" t="s">
        <v>22</v>
      </c>
      <c r="H30" s="318" t="s">
        <v>22</v>
      </c>
      <c r="I30" s="319" t="s">
        <v>22</v>
      </c>
      <c r="J30" s="320" t="s">
        <v>22</v>
      </c>
      <c r="K30" s="320" t="s">
        <v>22</v>
      </c>
      <c r="L30" s="327" t="s">
        <v>22</v>
      </c>
      <c r="M30" s="327" t="s">
        <v>22</v>
      </c>
      <c r="N30" s="327" t="s">
        <v>22</v>
      </c>
      <c r="O30" s="317">
        <v>100</v>
      </c>
    </row>
    <row r="31" spans="2:15" x14ac:dyDescent="0.35">
      <c r="B31" s="315">
        <v>44201</v>
      </c>
      <c r="C31" s="316" t="s">
        <v>29</v>
      </c>
      <c r="D31" s="317">
        <v>109</v>
      </c>
      <c r="E31" s="317">
        <v>77</v>
      </c>
      <c r="F31" s="317">
        <v>625</v>
      </c>
      <c r="G31" s="317">
        <v>40</v>
      </c>
      <c r="H31" s="318" t="s">
        <v>22</v>
      </c>
      <c r="I31" s="319" t="s">
        <v>22</v>
      </c>
      <c r="J31" s="320" t="s">
        <v>22</v>
      </c>
      <c r="K31" s="320" t="s">
        <v>22</v>
      </c>
      <c r="L31" s="327" t="s">
        <v>22</v>
      </c>
      <c r="M31" s="327" t="s">
        <v>22</v>
      </c>
      <c r="N31" s="327" t="s">
        <v>22</v>
      </c>
      <c r="O31" s="317">
        <v>851</v>
      </c>
    </row>
    <row r="32" spans="2:15" x14ac:dyDescent="0.35">
      <c r="B32" s="315">
        <v>44202</v>
      </c>
      <c r="C32" s="316" t="s">
        <v>30</v>
      </c>
      <c r="D32" s="317">
        <v>28</v>
      </c>
      <c r="E32" s="317">
        <v>31</v>
      </c>
      <c r="F32" s="317">
        <v>20</v>
      </c>
      <c r="G32" s="317">
        <v>6</v>
      </c>
      <c r="H32" s="318" t="s">
        <v>22</v>
      </c>
      <c r="I32" s="319" t="s">
        <v>22</v>
      </c>
      <c r="J32" s="320" t="s">
        <v>22</v>
      </c>
      <c r="K32" s="320" t="s">
        <v>22</v>
      </c>
      <c r="L32" s="327" t="s">
        <v>22</v>
      </c>
      <c r="M32" s="327" t="s">
        <v>22</v>
      </c>
      <c r="N32" s="327" t="s">
        <v>22</v>
      </c>
      <c r="O32" s="317">
        <v>85</v>
      </c>
    </row>
    <row r="33" spans="2:15" x14ac:dyDescent="0.35">
      <c r="B33" s="315">
        <v>44203</v>
      </c>
      <c r="C33" s="316" t="s">
        <v>31</v>
      </c>
      <c r="D33" s="317">
        <v>53</v>
      </c>
      <c r="E33" s="317">
        <v>74</v>
      </c>
      <c r="F33" s="317">
        <v>98</v>
      </c>
      <c r="G33" s="317">
        <v>9</v>
      </c>
      <c r="H33" s="318" t="s">
        <v>22</v>
      </c>
      <c r="I33" s="319" t="s">
        <v>22</v>
      </c>
      <c r="J33" s="320" t="s">
        <v>22</v>
      </c>
      <c r="K33" s="320" t="s">
        <v>22</v>
      </c>
      <c r="L33" s="327" t="s">
        <v>22</v>
      </c>
      <c r="M33" s="327" t="s">
        <v>22</v>
      </c>
      <c r="N33" s="327" t="s">
        <v>22</v>
      </c>
      <c r="O33" s="317">
        <v>234</v>
      </c>
    </row>
    <row r="34" spans="2:15" x14ac:dyDescent="0.35">
      <c r="B34" s="315">
        <v>44204</v>
      </c>
      <c r="C34" s="316" t="s">
        <v>32</v>
      </c>
      <c r="D34" s="317" t="s">
        <v>22</v>
      </c>
      <c r="E34" s="317" t="s">
        <v>22</v>
      </c>
      <c r="F34" s="317" t="s">
        <v>22</v>
      </c>
      <c r="G34" s="317" t="s">
        <v>22</v>
      </c>
      <c r="H34" s="318" t="s">
        <v>22</v>
      </c>
      <c r="I34" s="319" t="s">
        <v>22</v>
      </c>
      <c r="J34" s="320" t="s">
        <v>22</v>
      </c>
      <c r="K34" s="320" t="s">
        <v>22</v>
      </c>
      <c r="L34" s="327" t="s">
        <v>22</v>
      </c>
      <c r="M34" s="327" t="s">
        <v>22</v>
      </c>
      <c r="N34" s="327" t="s">
        <v>22</v>
      </c>
      <c r="O34" s="317" t="s">
        <v>22</v>
      </c>
    </row>
    <row r="35" spans="2:15" x14ac:dyDescent="0.35">
      <c r="B35" s="315">
        <v>44204</v>
      </c>
      <c r="C35" s="316" t="s">
        <v>33</v>
      </c>
      <c r="D35" s="317" t="s">
        <v>22</v>
      </c>
      <c r="E35" s="317" t="s">
        <v>22</v>
      </c>
      <c r="F35" s="317" t="s">
        <v>22</v>
      </c>
      <c r="G35" s="317" t="s">
        <v>22</v>
      </c>
      <c r="H35" s="318" t="s">
        <v>22</v>
      </c>
      <c r="I35" s="319" t="s">
        <v>22</v>
      </c>
      <c r="J35" s="320" t="s">
        <v>22</v>
      </c>
      <c r="K35" s="320" t="s">
        <v>22</v>
      </c>
      <c r="L35" s="327" t="s">
        <v>22</v>
      </c>
      <c r="M35" s="327" t="s">
        <v>22</v>
      </c>
      <c r="N35" s="327" t="s">
        <v>22</v>
      </c>
      <c r="O35" s="317" t="s">
        <v>22</v>
      </c>
    </row>
    <row r="36" spans="2:15" x14ac:dyDescent="0.35">
      <c r="B36" s="315">
        <v>44205</v>
      </c>
      <c r="C36" s="316" t="s">
        <v>34</v>
      </c>
      <c r="D36" s="317" t="s">
        <v>22</v>
      </c>
      <c r="E36" s="317" t="s">
        <v>22</v>
      </c>
      <c r="F36" s="317" t="s">
        <v>22</v>
      </c>
      <c r="G36" s="317" t="s">
        <v>22</v>
      </c>
      <c r="H36" s="318" t="s">
        <v>22</v>
      </c>
      <c r="I36" s="319" t="s">
        <v>22</v>
      </c>
      <c r="J36" s="320" t="s">
        <v>22</v>
      </c>
      <c r="K36" s="320" t="s">
        <v>22</v>
      </c>
      <c r="L36" s="327" t="s">
        <v>22</v>
      </c>
      <c r="M36" s="327" t="s">
        <v>22</v>
      </c>
      <c r="N36" s="327" t="s">
        <v>22</v>
      </c>
      <c r="O36" s="317" t="s">
        <v>22</v>
      </c>
    </row>
    <row r="37" spans="2:15" x14ac:dyDescent="0.35">
      <c r="B37" s="315">
        <v>44206</v>
      </c>
      <c r="C37" s="316" t="s">
        <v>35</v>
      </c>
      <c r="D37" s="317" t="s">
        <v>22</v>
      </c>
      <c r="E37" s="317" t="s">
        <v>22</v>
      </c>
      <c r="F37" s="317" t="s">
        <v>22</v>
      </c>
      <c r="G37" s="317" t="s">
        <v>22</v>
      </c>
      <c r="H37" s="318" t="s">
        <v>22</v>
      </c>
      <c r="I37" s="319" t="s">
        <v>22</v>
      </c>
      <c r="J37" s="320" t="s">
        <v>22</v>
      </c>
      <c r="K37" s="320" t="s">
        <v>22</v>
      </c>
      <c r="L37" s="327" t="s">
        <v>22</v>
      </c>
      <c r="M37" s="327" t="s">
        <v>22</v>
      </c>
      <c r="N37" s="327" t="s">
        <v>22</v>
      </c>
      <c r="O37" s="317" t="s">
        <v>22</v>
      </c>
    </row>
    <row r="38" spans="2:15" x14ac:dyDescent="0.35">
      <c r="B38" s="315">
        <v>44207</v>
      </c>
      <c r="C38" s="316" t="s">
        <v>36</v>
      </c>
      <c r="D38" s="317" t="s">
        <v>22</v>
      </c>
      <c r="E38" s="317" t="s">
        <v>22</v>
      </c>
      <c r="F38" s="317" t="s">
        <v>22</v>
      </c>
      <c r="G38" s="317" t="s">
        <v>22</v>
      </c>
      <c r="H38" s="318" t="s">
        <v>22</v>
      </c>
      <c r="I38" s="319" t="s">
        <v>22</v>
      </c>
      <c r="J38" s="320" t="s">
        <v>22</v>
      </c>
      <c r="K38" s="320" t="s">
        <v>22</v>
      </c>
      <c r="L38" s="327" t="s">
        <v>22</v>
      </c>
      <c r="M38" s="327" t="s">
        <v>22</v>
      </c>
      <c r="N38" s="327" t="s">
        <v>22</v>
      </c>
      <c r="O38" s="317" t="s">
        <v>22</v>
      </c>
    </row>
    <row r="39" spans="2:15" x14ac:dyDescent="0.35">
      <c r="B39" s="315">
        <v>44207</v>
      </c>
      <c r="C39" s="316" t="s">
        <v>37</v>
      </c>
      <c r="D39" s="317">
        <v>3</v>
      </c>
      <c r="E39" s="317">
        <v>622</v>
      </c>
      <c r="F39" s="317">
        <v>107</v>
      </c>
      <c r="G39" s="317">
        <v>129</v>
      </c>
      <c r="H39" s="318" t="s">
        <v>22</v>
      </c>
      <c r="I39" s="319" t="s">
        <v>22</v>
      </c>
      <c r="J39" s="320">
        <v>135</v>
      </c>
      <c r="K39" s="320" t="s">
        <v>22</v>
      </c>
      <c r="L39" s="327" t="s">
        <v>22</v>
      </c>
      <c r="M39" s="327" t="s">
        <v>22</v>
      </c>
      <c r="N39" s="327" t="s">
        <v>22</v>
      </c>
      <c r="O39" s="317">
        <v>996</v>
      </c>
    </row>
    <row r="40" spans="2:15" s="157" customFormat="1" x14ac:dyDescent="0.35">
      <c r="B40" s="328">
        <v>44207</v>
      </c>
      <c r="C40" s="324" t="s">
        <v>38</v>
      </c>
      <c r="D40" s="325">
        <v>655</v>
      </c>
      <c r="E40" s="325">
        <v>1419</v>
      </c>
      <c r="F40" s="325">
        <v>1966</v>
      </c>
      <c r="G40" s="325">
        <v>324</v>
      </c>
      <c r="H40" s="325" t="s">
        <v>22</v>
      </c>
      <c r="I40" s="325" t="s">
        <v>22</v>
      </c>
      <c r="J40" s="325">
        <v>135</v>
      </c>
      <c r="K40" s="325" t="s">
        <v>22</v>
      </c>
      <c r="L40" s="325"/>
      <c r="M40" s="325" t="s">
        <v>22</v>
      </c>
      <c r="N40" s="325" t="s">
        <v>22</v>
      </c>
      <c r="O40" s="326">
        <v>4499</v>
      </c>
    </row>
    <row r="41" spans="2:15" x14ac:dyDescent="0.35">
      <c r="B41" s="315">
        <v>44228</v>
      </c>
      <c r="C41" s="316" t="s">
        <v>21</v>
      </c>
      <c r="D41" s="317">
        <v>267</v>
      </c>
      <c r="E41" s="317">
        <v>337</v>
      </c>
      <c r="F41" s="317">
        <v>396</v>
      </c>
      <c r="G41" s="317">
        <v>99</v>
      </c>
      <c r="H41" s="318" t="s">
        <v>22</v>
      </c>
      <c r="I41" s="319" t="s">
        <v>22</v>
      </c>
      <c r="J41" s="320" t="s">
        <v>22</v>
      </c>
      <c r="K41" s="320" t="s">
        <v>22</v>
      </c>
      <c r="L41" s="327" t="s">
        <v>22</v>
      </c>
      <c r="M41" s="327" t="s">
        <v>22</v>
      </c>
      <c r="N41" s="327" t="s">
        <v>22</v>
      </c>
      <c r="O41" s="317">
        <f t="shared" ref="O41:O56" si="0">SUM(D41:J41)</f>
        <v>1099</v>
      </c>
    </row>
    <row r="42" spans="2:15" x14ac:dyDescent="0.35">
      <c r="B42" s="315">
        <v>44229</v>
      </c>
      <c r="C42" s="316" t="s">
        <v>23</v>
      </c>
      <c r="D42" s="317">
        <v>122</v>
      </c>
      <c r="E42" s="317">
        <v>136</v>
      </c>
      <c r="F42" s="317">
        <v>500</v>
      </c>
      <c r="G42" s="317">
        <v>164</v>
      </c>
      <c r="H42" s="318" t="s">
        <v>22</v>
      </c>
      <c r="I42" s="319" t="s">
        <v>22</v>
      </c>
      <c r="J42" s="320" t="s">
        <v>22</v>
      </c>
      <c r="K42" s="320" t="s">
        <v>22</v>
      </c>
      <c r="L42" s="327" t="s">
        <v>22</v>
      </c>
      <c r="M42" s="327" t="s">
        <v>22</v>
      </c>
      <c r="N42" s="327" t="s">
        <v>22</v>
      </c>
      <c r="O42" s="317">
        <f t="shared" si="0"/>
        <v>922</v>
      </c>
    </row>
    <row r="43" spans="2:15" x14ac:dyDescent="0.35">
      <c r="B43" s="315">
        <v>44230</v>
      </c>
      <c r="C43" s="316" t="s">
        <v>24</v>
      </c>
      <c r="D43" s="317" t="s">
        <v>22</v>
      </c>
      <c r="E43" s="317" t="s">
        <v>22</v>
      </c>
      <c r="F43" s="317" t="s">
        <v>22</v>
      </c>
      <c r="G43" s="317"/>
      <c r="H43" s="318" t="s">
        <v>22</v>
      </c>
      <c r="I43" s="319" t="s">
        <v>22</v>
      </c>
      <c r="J43" s="320" t="s">
        <v>22</v>
      </c>
      <c r="K43" s="320" t="s">
        <v>22</v>
      </c>
      <c r="L43" s="327" t="s">
        <v>22</v>
      </c>
      <c r="M43" s="327" t="s">
        <v>22</v>
      </c>
      <c r="N43" s="327" t="s">
        <v>22</v>
      </c>
      <c r="O43" s="317">
        <f t="shared" si="0"/>
        <v>0</v>
      </c>
    </row>
    <row r="44" spans="2:15" x14ac:dyDescent="0.35">
      <c r="B44" s="315">
        <v>44231</v>
      </c>
      <c r="C44" s="316" t="s">
        <v>25</v>
      </c>
      <c r="D44" s="317">
        <v>1</v>
      </c>
      <c r="E44" s="317" t="s">
        <v>22</v>
      </c>
      <c r="F44" s="317" t="s">
        <v>22</v>
      </c>
      <c r="G44" s="317"/>
      <c r="H44" s="318" t="s">
        <v>22</v>
      </c>
      <c r="I44" s="319" t="s">
        <v>22</v>
      </c>
      <c r="J44" s="320" t="s">
        <v>22</v>
      </c>
      <c r="K44" s="320" t="s">
        <v>22</v>
      </c>
      <c r="L44" s="327" t="s">
        <v>22</v>
      </c>
      <c r="M44" s="327" t="s">
        <v>22</v>
      </c>
      <c r="N44" s="327" t="s">
        <v>22</v>
      </c>
      <c r="O44" s="317">
        <f t="shared" si="0"/>
        <v>1</v>
      </c>
    </row>
    <row r="45" spans="2:15" x14ac:dyDescent="0.35">
      <c r="B45" s="315">
        <v>44232</v>
      </c>
      <c r="C45" s="316" t="s">
        <v>26</v>
      </c>
      <c r="D45" s="317">
        <v>44</v>
      </c>
      <c r="E45" s="317">
        <v>114</v>
      </c>
      <c r="F45" s="317">
        <v>405</v>
      </c>
      <c r="G45" s="317">
        <v>67</v>
      </c>
      <c r="H45" s="318" t="s">
        <v>22</v>
      </c>
      <c r="I45" s="319" t="s">
        <v>22</v>
      </c>
      <c r="J45" s="320" t="s">
        <v>22</v>
      </c>
      <c r="K45" s="320" t="s">
        <v>22</v>
      </c>
      <c r="L45" s="327" t="s">
        <v>22</v>
      </c>
      <c r="M45" s="327" t="s">
        <v>22</v>
      </c>
      <c r="N45" s="327" t="s">
        <v>22</v>
      </c>
      <c r="O45" s="317">
        <f t="shared" si="0"/>
        <v>630</v>
      </c>
    </row>
    <row r="46" spans="2:15" x14ac:dyDescent="0.35">
      <c r="B46" s="315">
        <v>44233</v>
      </c>
      <c r="C46" s="316" t="s">
        <v>27</v>
      </c>
      <c r="D46" s="317">
        <v>21</v>
      </c>
      <c r="E46" s="317">
        <v>50</v>
      </c>
      <c r="F46" s="317">
        <v>115</v>
      </c>
      <c r="G46" s="317">
        <v>35</v>
      </c>
      <c r="H46" s="318" t="s">
        <v>22</v>
      </c>
      <c r="I46" s="319" t="s">
        <v>22</v>
      </c>
      <c r="J46" s="320" t="s">
        <v>22</v>
      </c>
      <c r="K46" s="320" t="s">
        <v>22</v>
      </c>
      <c r="L46" s="327" t="s">
        <v>22</v>
      </c>
      <c r="M46" s="327" t="s">
        <v>22</v>
      </c>
      <c r="N46" s="327" t="s">
        <v>22</v>
      </c>
      <c r="O46" s="317">
        <f t="shared" si="0"/>
        <v>221</v>
      </c>
    </row>
    <row r="47" spans="2:15" x14ac:dyDescent="0.35">
      <c r="B47" s="315">
        <v>44231</v>
      </c>
      <c r="C47" s="316" t="s">
        <v>28</v>
      </c>
      <c r="D47" s="317">
        <v>167</v>
      </c>
      <c r="E47" s="317"/>
      <c r="F47" s="317" t="s">
        <v>22</v>
      </c>
      <c r="G47" s="317"/>
      <c r="H47" s="318" t="s">
        <v>22</v>
      </c>
      <c r="I47" s="319" t="s">
        <v>22</v>
      </c>
      <c r="J47" s="320" t="s">
        <v>22</v>
      </c>
      <c r="K47" s="320" t="s">
        <v>22</v>
      </c>
      <c r="L47" s="327" t="s">
        <v>22</v>
      </c>
      <c r="M47" s="327" t="s">
        <v>22</v>
      </c>
      <c r="N47" s="327" t="s">
        <v>22</v>
      </c>
      <c r="O47" s="317">
        <f t="shared" si="0"/>
        <v>167</v>
      </c>
    </row>
    <row r="48" spans="2:15" x14ac:dyDescent="0.35">
      <c r="B48" s="315">
        <v>44232</v>
      </c>
      <c r="C48" s="316" t="s">
        <v>29</v>
      </c>
      <c r="D48" s="317">
        <v>149</v>
      </c>
      <c r="E48" s="317">
        <v>184</v>
      </c>
      <c r="F48" s="317">
        <v>922</v>
      </c>
      <c r="G48" s="317">
        <v>107</v>
      </c>
      <c r="H48" s="318" t="s">
        <v>22</v>
      </c>
      <c r="I48" s="319" t="s">
        <v>22</v>
      </c>
      <c r="J48" s="320" t="s">
        <v>22</v>
      </c>
      <c r="K48" s="320" t="s">
        <v>22</v>
      </c>
      <c r="L48" s="327" t="s">
        <v>22</v>
      </c>
      <c r="M48" s="327" t="s">
        <v>22</v>
      </c>
      <c r="N48" s="327" t="s">
        <v>22</v>
      </c>
      <c r="O48" s="317">
        <f t="shared" si="0"/>
        <v>1362</v>
      </c>
    </row>
    <row r="49" spans="2:15" x14ac:dyDescent="0.35">
      <c r="B49" s="315">
        <v>44233</v>
      </c>
      <c r="C49" s="316" t="s">
        <v>30</v>
      </c>
      <c r="D49" s="317">
        <v>22</v>
      </c>
      <c r="E49" s="317">
        <v>82</v>
      </c>
      <c r="F49" s="317">
        <v>77</v>
      </c>
      <c r="G49" s="317">
        <v>10</v>
      </c>
      <c r="H49" s="318" t="s">
        <v>22</v>
      </c>
      <c r="I49" s="319" t="s">
        <v>22</v>
      </c>
      <c r="J49" s="320" t="s">
        <v>22</v>
      </c>
      <c r="K49" s="320" t="s">
        <v>22</v>
      </c>
      <c r="L49" s="327" t="s">
        <v>22</v>
      </c>
      <c r="M49" s="327" t="s">
        <v>22</v>
      </c>
      <c r="N49" s="327" t="s">
        <v>22</v>
      </c>
      <c r="O49" s="317">
        <f t="shared" si="0"/>
        <v>191</v>
      </c>
    </row>
    <row r="50" spans="2:15" x14ac:dyDescent="0.35">
      <c r="B50" s="315">
        <v>44234</v>
      </c>
      <c r="C50" s="316" t="s">
        <v>31</v>
      </c>
      <c r="D50" s="317">
        <v>75</v>
      </c>
      <c r="E50" s="317">
        <v>105</v>
      </c>
      <c r="F50" s="317">
        <v>121</v>
      </c>
      <c r="G50" s="317">
        <v>27</v>
      </c>
      <c r="H50" s="318" t="s">
        <v>22</v>
      </c>
      <c r="I50" s="319" t="s">
        <v>22</v>
      </c>
      <c r="J50" s="320" t="s">
        <v>22</v>
      </c>
      <c r="K50" s="320" t="s">
        <v>22</v>
      </c>
      <c r="L50" s="327" t="s">
        <v>22</v>
      </c>
      <c r="M50" s="327" t="s">
        <v>22</v>
      </c>
      <c r="N50" s="327" t="s">
        <v>22</v>
      </c>
      <c r="O50" s="317">
        <f t="shared" si="0"/>
        <v>328</v>
      </c>
    </row>
    <row r="51" spans="2:15" x14ac:dyDescent="0.35">
      <c r="B51" s="315">
        <v>44235</v>
      </c>
      <c r="C51" s="316" t="s">
        <v>32</v>
      </c>
      <c r="D51" s="317" t="s">
        <v>22</v>
      </c>
      <c r="E51" s="317" t="s">
        <v>22</v>
      </c>
      <c r="F51" s="317" t="s">
        <v>22</v>
      </c>
      <c r="G51" s="317"/>
      <c r="H51" s="318" t="s">
        <v>22</v>
      </c>
      <c r="I51" s="319" t="s">
        <v>22</v>
      </c>
      <c r="J51" s="320" t="s">
        <v>22</v>
      </c>
      <c r="K51" s="320" t="s">
        <v>22</v>
      </c>
      <c r="L51" s="327" t="s">
        <v>22</v>
      </c>
      <c r="M51" s="327" t="s">
        <v>22</v>
      </c>
      <c r="N51" s="327" t="s">
        <v>22</v>
      </c>
      <c r="O51" s="317">
        <f t="shared" si="0"/>
        <v>0</v>
      </c>
    </row>
    <row r="52" spans="2:15" x14ac:dyDescent="0.35">
      <c r="B52" s="315">
        <v>44235</v>
      </c>
      <c r="C52" s="316" t="s">
        <v>33</v>
      </c>
      <c r="D52" s="317" t="s">
        <v>22</v>
      </c>
      <c r="E52" s="317" t="s">
        <v>22</v>
      </c>
      <c r="F52" s="317" t="s">
        <v>22</v>
      </c>
      <c r="G52" s="317"/>
      <c r="H52" s="318" t="s">
        <v>22</v>
      </c>
      <c r="I52" s="319" t="s">
        <v>22</v>
      </c>
      <c r="J52" s="320" t="s">
        <v>22</v>
      </c>
      <c r="K52" s="320" t="s">
        <v>22</v>
      </c>
      <c r="L52" s="327" t="s">
        <v>22</v>
      </c>
      <c r="M52" s="327" t="s">
        <v>22</v>
      </c>
      <c r="N52" s="327" t="s">
        <v>22</v>
      </c>
      <c r="O52" s="317">
        <f t="shared" si="0"/>
        <v>0</v>
      </c>
    </row>
    <row r="53" spans="2:15" x14ac:dyDescent="0.35">
      <c r="B53" s="315">
        <v>44236</v>
      </c>
      <c r="C53" s="316" t="s">
        <v>34</v>
      </c>
      <c r="D53" s="317" t="s">
        <v>22</v>
      </c>
      <c r="E53" s="317" t="s">
        <v>22</v>
      </c>
      <c r="F53" s="317" t="s">
        <v>22</v>
      </c>
      <c r="G53" s="317"/>
      <c r="H53" s="318" t="s">
        <v>22</v>
      </c>
      <c r="I53" s="319" t="s">
        <v>22</v>
      </c>
      <c r="J53" s="320" t="s">
        <v>22</v>
      </c>
      <c r="K53" s="320" t="s">
        <v>22</v>
      </c>
      <c r="L53" s="327" t="s">
        <v>22</v>
      </c>
      <c r="M53" s="327" t="s">
        <v>22</v>
      </c>
      <c r="N53" s="327" t="s">
        <v>22</v>
      </c>
      <c r="O53" s="317">
        <f t="shared" si="0"/>
        <v>0</v>
      </c>
    </row>
    <row r="54" spans="2:15" x14ac:dyDescent="0.35">
      <c r="B54" s="315">
        <v>44237</v>
      </c>
      <c r="C54" s="316" t="s">
        <v>35</v>
      </c>
      <c r="D54" s="317" t="s">
        <v>22</v>
      </c>
      <c r="E54" s="317" t="s">
        <v>22</v>
      </c>
      <c r="F54" s="317" t="s">
        <v>22</v>
      </c>
      <c r="G54" s="317"/>
      <c r="H54" s="318" t="s">
        <v>22</v>
      </c>
      <c r="I54" s="319" t="s">
        <v>22</v>
      </c>
      <c r="J54" s="320" t="s">
        <v>22</v>
      </c>
      <c r="K54" s="320" t="s">
        <v>22</v>
      </c>
      <c r="L54" s="327" t="s">
        <v>22</v>
      </c>
      <c r="M54" s="327" t="s">
        <v>22</v>
      </c>
      <c r="N54" s="327" t="s">
        <v>22</v>
      </c>
      <c r="O54" s="317">
        <f t="shared" si="0"/>
        <v>0</v>
      </c>
    </row>
    <row r="55" spans="2:15" x14ac:dyDescent="0.35">
      <c r="B55" s="315">
        <v>44238</v>
      </c>
      <c r="C55" s="316" t="s">
        <v>36</v>
      </c>
      <c r="D55" s="317" t="s">
        <v>22</v>
      </c>
      <c r="E55" s="317" t="s">
        <v>22</v>
      </c>
      <c r="F55" s="317" t="s">
        <v>22</v>
      </c>
      <c r="G55" s="317"/>
      <c r="H55" s="318" t="s">
        <v>22</v>
      </c>
      <c r="I55" s="319" t="s">
        <v>22</v>
      </c>
      <c r="J55" s="320" t="s">
        <v>22</v>
      </c>
      <c r="K55" s="320" t="s">
        <v>22</v>
      </c>
      <c r="L55" s="327" t="s">
        <v>22</v>
      </c>
      <c r="M55" s="327" t="s">
        <v>22</v>
      </c>
      <c r="N55" s="327" t="s">
        <v>22</v>
      </c>
      <c r="O55" s="317">
        <f t="shared" si="0"/>
        <v>0</v>
      </c>
    </row>
    <row r="56" spans="2:15" x14ac:dyDescent="0.35">
      <c r="B56" s="315">
        <v>44238</v>
      </c>
      <c r="C56" s="316" t="s">
        <v>37</v>
      </c>
      <c r="D56" s="317">
        <v>20</v>
      </c>
      <c r="E56" s="317">
        <v>881</v>
      </c>
      <c r="F56" s="317">
        <v>104</v>
      </c>
      <c r="G56" s="317">
        <v>100</v>
      </c>
      <c r="H56" s="318" t="s">
        <v>22</v>
      </c>
      <c r="I56" s="319" t="s">
        <v>22</v>
      </c>
      <c r="J56" s="320">
        <v>111</v>
      </c>
      <c r="K56" s="320" t="s">
        <v>22</v>
      </c>
      <c r="L56" s="327" t="s">
        <v>22</v>
      </c>
      <c r="M56" s="327" t="s">
        <v>22</v>
      </c>
      <c r="N56" s="327" t="s">
        <v>22</v>
      </c>
      <c r="O56" s="317">
        <f t="shared" si="0"/>
        <v>1216</v>
      </c>
    </row>
    <row r="57" spans="2:15" s="157" customFormat="1" x14ac:dyDescent="0.35">
      <c r="B57" s="328">
        <v>44238</v>
      </c>
      <c r="C57" s="329" t="s">
        <v>38</v>
      </c>
      <c r="D57" s="325">
        <v>888</v>
      </c>
      <c r="E57" s="325">
        <v>1889</v>
      </c>
      <c r="F57" s="325">
        <v>2640</v>
      </c>
      <c r="G57" s="325">
        <v>609</v>
      </c>
      <c r="H57" s="325" t="s">
        <v>22</v>
      </c>
      <c r="I57" s="325" t="s">
        <v>22</v>
      </c>
      <c r="J57" s="325">
        <v>111</v>
      </c>
      <c r="K57" s="325" t="s">
        <v>22</v>
      </c>
      <c r="L57" s="325" t="s">
        <v>22</v>
      </c>
      <c r="M57" s="325" t="s">
        <v>22</v>
      </c>
      <c r="N57" s="325" t="s">
        <v>22</v>
      </c>
      <c r="O57" s="326">
        <v>6137</v>
      </c>
    </row>
    <row r="58" spans="2:15" x14ac:dyDescent="0.35">
      <c r="B58" s="315">
        <v>44256</v>
      </c>
      <c r="C58" s="316" t="s">
        <v>21</v>
      </c>
      <c r="D58" s="317">
        <v>319</v>
      </c>
      <c r="E58" s="317">
        <v>391</v>
      </c>
      <c r="F58" s="317">
        <v>692</v>
      </c>
      <c r="G58" s="317">
        <v>44</v>
      </c>
      <c r="H58" s="318" t="s">
        <v>22</v>
      </c>
      <c r="I58" s="319" t="s">
        <v>22</v>
      </c>
      <c r="J58" s="320">
        <v>12</v>
      </c>
      <c r="K58" s="320" t="s">
        <v>22</v>
      </c>
      <c r="L58" s="327" t="s">
        <v>22</v>
      </c>
      <c r="M58" s="327" t="s">
        <v>22</v>
      </c>
      <c r="N58" s="327" t="s">
        <v>22</v>
      </c>
      <c r="O58" s="330">
        <f t="shared" ref="O58:O74" si="1">SUM(D58:J58)</f>
        <v>1458</v>
      </c>
    </row>
    <row r="59" spans="2:15" x14ac:dyDescent="0.35">
      <c r="B59" s="315">
        <v>44257</v>
      </c>
      <c r="C59" s="316" t="s">
        <v>23</v>
      </c>
      <c r="D59" s="317">
        <v>134</v>
      </c>
      <c r="E59" s="317">
        <v>152</v>
      </c>
      <c r="F59" s="317">
        <v>649</v>
      </c>
      <c r="G59" s="317">
        <v>88</v>
      </c>
      <c r="H59" s="318" t="s">
        <v>22</v>
      </c>
      <c r="I59" s="319" t="s">
        <v>22</v>
      </c>
      <c r="J59" s="320">
        <v>37</v>
      </c>
      <c r="K59" s="320" t="s">
        <v>22</v>
      </c>
      <c r="L59" s="327" t="s">
        <v>22</v>
      </c>
      <c r="M59" s="327" t="s">
        <v>22</v>
      </c>
      <c r="N59" s="327" t="s">
        <v>22</v>
      </c>
      <c r="O59" s="330">
        <f t="shared" si="1"/>
        <v>1060</v>
      </c>
    </row>
    <row r="60" spans="2:15" x14ac:dyDescent="0.35">
      <c r="B60" s="315">
        <v>44258</v>
      </c>
      <c r="C60" s="316" t="s">
        <v>24</v>
      </c>
      <c r="D60" s="317" t="s">
        <v>22</v>
      </c>
      <c r="E60" s="317">
        <v>10</v>
      </c>
      <c r="F60" s="317">
        <v>4</v>
      </c>
      <c r="G60" s="317" t="s">
        <v>22</v>
      </c>
      <c r="H60" s="318" t="s">
        <v>22</v>
      </c>
      <c r="I60" s="319" t="s">
        <v>22</v>
      </c>
      <c r="J60" s="320" t="s">
        <v>22</v>
      </c>
      <c r="K60" s="320" t="s">
        <v>22</v>
      </c>
      <c r="L60" s="327" t="s">
        <v>22</v>
      </c>
      <c r="M60" s="327" t="s">
        <v>22</v>
      </c>
      <c r="N60" s="327" t="s">
        <v>22</v>
      </c>
      <c r="O60" s="330">
        <f t="shared" si="1"/>
        <v>14</v>
      </c>
    </row>
    <row r="61" spans="2:15" x14ac:dyDescent="0.35">
      <c r="B61" s="315">
        <v>44259</v>
      </c>
      <c r="C61" s="316" t="s">
        <v>25</v>
      </c>
      <c r="D61" s="317">
        <v>2</v>
      </c>
      <c r="E61" s="317" t="s">
        <v>22</v>
      </c>
      <c r="F61" s="317" t="s">
        <v>22</v>
      </c>
      <c r="G61" s="317" t="s">
        <v>22</v>
      </c>
      <c r="H61" s="318" t="s">
        <v>22</v>
      </c>
      <c r="I61" s="319" t="s">
        <v>22</v>
      </c>
      <c r="J61" s="320" t="s">
        <v>22</v>
      </c>
      <c r="K61" s="320" t="s">
        <v>22</v>
      </c>
      <c r="L61" s="327" t="s">
        <v>22</v>
      </c>
      <c r="M61" s="327" t="s">
        <v>22</v>
      </c>
      <c r="N61" s="327" t="s">
        <v>22</v>
      </c>
      <c r="O61" s="330">
        <f t="shared" si="1"/>
        <v>2</v>
      </c>
    </row>
    <row r="62" spans="2:15" x14ac:dyDescent="0.35">
      <c r="B62" s="315">
        <v>44260</v>
      </c>
      <c r="C62" s="316" t="s">
        <v>26</v>
      </c>
      <c r="D62" s="317">
        <v>22</v>
      </c>
      <c r="E62" s="317">
        <v>137</v>
      </c>
      <c r="F62" s="317">
        <v>519</v>
      </c>
      <c r="G62" s="317">
        <v>22</v>
      </c>
      <c r="H62" s="318" t="s">
        <v>22</v>
      </c>
      <c r="I62" s="319" t="s">
        <v>22</v>
      </c>
      <c r="J62" s="320">
        <v>2</v>
      </c>
      <c r="K62" s="320" t="s">
        <v>22</v>
      </c>
      <c r="L62" s="327" t="s">
        <v>22</v>
      </c>
      <c r="M62" s="327" t="s">
        <v>22</v>
      </c>
      <c r="N62" s="327" t="s">
        <v>22</v>
      </c>
      <c r="O62" s="330">
        <f t="shared" si="1"/>
        <v>702</v>
      </c>
    </row>
    <row r="63" spans="2:15" x14ac:dyDescent="0.35">
      <c r="B63" s="315">
        <v>44261</v>
      </c>
      <c r="C63" s="316" t="s">
        <v>27</v>
      </c>
      <c r="D63" s="317">
        <v>19</v>
      </c>
      <c r="E63" s="317">
        <v>52</v>
      </c>
      <c r="F63" s="317">
        <v>156</v>
      </c>
      <c r="G63" s="317">
        <v>17</v>
      </c>
      <c r="H63" s="318" t="s">
        <v>22</v>
      </c>
      <c r="I63" s="319" t="s">
        <v>22</v>
      </c>
      <c r="J63" s="320">
        <v>50</v>
      </c>
      <c r="K63" s="320" t="s">
        <v>22</v>
      </c>
      <c r="L63" s="327" t="s">
        <v>22</v>
      </c>
      <c r="M63" s="327" t="s">
        <v>22</v>
      </c>
      <c r="N63" s="327" t="s">
        <v>22</v>
      </c>
      <c r="O63" s="330">
        <f t="shared" si="1"/>
        <v>294</v>
      </c>
    </row>
    <row r="64" spans="2:15" x14ac:dyDescent="0.35">
      <c r="B64" s="315">
        <v>44262</v>
      </c>
      <c r="C64" s="316" t="s">
        <v>28</v>
      </c>
      <c r="D64" s="317">
        <v>387</v>
      </c>
      <c r="E64" s="317" t="s">
        <v>22</v>
      </c>
      <c r="F64" s="317" t="s">
        <v>22</v>
      </c>
      <c r="G64" s="317" t="s">
        <v>22</v>
      </c>
      <c r="H64" s="318" t="s">
        <v>22</v>
      </c>
      <c r="I64" s="319" t="s">
        <v>22</v>
      </c>
      <c r="J64" s="320" t="s">
        <v>22</v>
      </c>
      <c r="K64" s="320" t="s">
        <v>22</v>
      </c>
      <c r="L64" s="327" t="s">
        <v>22</v>
      </c>
      <c r="M64" s="327" t="s">
        <v>22</v>
      </c>
      <c r="N64" s="327" t="s">
        <v>22</v>
      </c>
      <c r="O64" s="330">
        <f t="shared" si="1"/>
        <v>387</v>
      </c>
    </row>
    <row r="65" spans="2:15" x14ac:dyDescent="0.35">
      <c r="B65" s="315">
        <v>44263</v>
      </c>
      <c r="C65" s="316" t="s">
        <v>29</v>
      </c>
      <c r="D65" s="317">
        <v>126</v>
      </c>
      <c r="E65" s="317">
        <v>322</v>
      </c>
      <c r="F65" s="317">
        <v>1270</v>
      </c>
      <c r="G65" s="317">
        <v>81</v>
      </c>
      <c r="H65" s="318" t="s">
        <v>22</v>
      </c>
      <c r="I65" s="319" t="s">
        <v>22</v>
      </c>
      <c r="J65" s="320">
        <v>4</v>
      </c>
      <c r="K65" s="320" t="s">
        <v>22</v>
      </c>
      <c r="L65" s="327" t="s">
        <v>22</v>
      </c>
      <c r="M65" s="327" t="s">
        <v>22</v>
      </c>
      <c r="N65" s="327" t="s">
        <v>22</v>
      </c>
      <c r="O65" s="330">
        <f t="shared" si="1"/>
        <v>1803</v>
      </c>
    </row>
    <row r="66" spans="2:15" x14ac:dyDescent="0.35">
      <c r="B66" s="315">
        <v>44264</v>
      </c>
      <c r="C66" s="316" t="s">
        <v>30</v>
      </c>
      <c r="D66" s="317">
        <v>36</v>
      </c>
      <c r="E66" s="317">
        <v>68</v>
      </c>
      <c r="F66" s="317">
        <v>50</v>
      </c>
      <c r="G66" s="317">
        <v>6</v>
      </c>
      <c r="H66" s="318" t="s">
        <v>22</v>
      </c>
      <c r="I66" s="319" t="s">
        <v>22</v>
      </c>
      <c r="J66" s="320">
        <v>1</v>
      </c>
      <c r="K66" s="320" t="s">
        <v>22</v>
      </c>
      <c r="L66" s="327" t="s">
        <v>22</v>
      </c>
      <c r="M66" s="327" t="s">
        <v>22</v>
      </c>
      <c r="N66" s="327" t="s">
        <v>22</v>
      </c>
      <c r="O66" s="330">
        <f t="shared" si="1"/>
        <v>161</v>
      </c>
    </row>
    <row r="67" spans="2:15" x14ac:dyDescent="0.35">
      <c r="B67" s="315">
        <v>44263</v>
      </c>
      <c r="C67" s="316" t="s">
        <v>31</v>
      </c>
      <c r="D67" s="317">
        <v>79</v>
      </c>
      <c r="E67" s="317">
        <v>96</v>
      </c>
      <c r="F67" s="317">
        <v>170</v>
      </c>
      <c r="G67" s="317">
        <v>17</v>
      </c>
      <c r="H67" s="318" t="s">
        <v>22</v>
      </c>
      <c r="I67" s="319" t="s">
        <v>22</v>
      </c>
      <c r="J67" s="320">
        <v>1</v>
      </c>
      <c r="K67" s="320" t="s">
        <v>22</v>
      </c>
      <c r="L67" s="327" t="s">
        <v>22</v>
      </c>
      <c r="M67" s="327" t="s">
        <v>22</v>
      </c>
      <c r="N67" s="327" t="s">
        <v>22</v>
      </c>
      <c r="O67" s="330">
        <f t="shared" si="1"/>
        <v>363</v>
      </c>
    </row>
    <row r="68" spans="2:15" x14ac:dyDescent="0.35">
      <c r="B68" s="315">
        <v>44264</v>
      </c>
      <c r="C68" s="316" t="s">
        <v>32</v>
      </c>
      <c r="D68" s="317" t="s">
        <v>22</v>
      </c>
      <c r="E68" s="317" t="s">
        <v>22</v>
      </c>
      <c r="F68" s="317">
        <v>89</v>
      </c>
      <c r="G68" s="317" t="s">
        <v>22</v>
      </c>
      <c r="H68" s="318" t="s">
        <v>22</v>
      </c>
      <c r="I68" s="319" t="s">
        <v>22</v>
      </c>
      <c r="J68" s="320" t="s">
        <v>22</v>
      </c>
      <c r="K68" s="320" t="s">
        <v>22</v>
      </c>
      <c r="L68" s="327" t="s">
        <v>22</v>
      </c>
      <c r="M68" s="327" t="s">
        <v>22</v>
      </c>
      <c r="N68" s="327" t="s">
        <v>22</v>
      </c>
      <c r="O68" s="330">
        <f t="shared" si="1"/>
        <v>89</v>
      </c>
    </row>
    <row r="69" spans="2:15" x14ac:dyDescent="0.35">
      <c r="B69" s="315">
        <v>44264</v>
      </c>
      <c r="C69" s="316" t="s">
        <v>33</v>
      </c>
      <c r="D69" s="317" t="s">
        <v>22</v>
      </c>
      <c r="E69" s="317">
        <v>2</v>
      </c>
      <c r="F69" s="317">
        <v>16</v>
      </c>
      <c r="G69" s="317" t="s">
        <v>22</v>
      </c>
      <c r="H69" s="318" t="s">
        <v>22</v>
      </c>
      <c r="I69" s="319" t="s">
        <v>22</v>
      </c>
      <c r="J69" s="320" t="s">
        <v>22</v>
      </c>
      <c r="K69" s="320" t="s">
        <v>22</v>
      </c>
      <c r="L69" s="327" t="s">
        <v>22</v>
      </c>
      <c r="M69" s="327" t="s">
        <v>22</v>
      </c>
      <c r="N69" s="327" t="s">
        <v>22</v>
      </c>
      <c r="O69" s="330">
        <f t="shared" si="1"/>
        <v>18</v>
      </c>
    </row>
    <row r="70" spans="2:15" x14ac:dyDescent="0.35">
      <c r="B70" s="315">
        <v>44265</v>
      </c>
      <c r="C70" s="316" t="s">
        <v>34</v>
      </c>
      <c r="D70" s="317" t="s">
        <v>22</v>
      </c>
      <c r="E70" s="317" t="s">
        <v>22</v>
      </c>
      <c r="F70" s="317" t="s">
        <v>22</v>
      </c>
      <c r="G70" s="317" t="s">
        <v>22</v>
      </c>
      <c r="H70" s="318" t="s">
        <v>22</v>
      </c>
      <c r="I70" s="319" t="s">
        <v>22</v>
      </c>
      <c r="J70" s="320" t="s">
        <v>22</v>
      </c>
      <c r="K70" s="320" t="s">
        <v>22</v>
      </c>
      <c r="L70" s="327" t="s">
        <v>22</v>
      </c>
      <c r="M70" s="327" t="s">
        <v>22</v>
      </c>
      <c r="N70" s="327" t="s">
        <v>22</v>
      </c>
      <c r="O70" s="330">
        <f t="shared" si="1"/>
        <v>0</v>
      </c>
    </row>
    <row r="71" spans="2:15" x14ac:dyDescent="0.35">
      <c r="B71" s="315">
        <v>44266</v>
      </c>
      <c r="C71" s="316" t="s">
        <v>35</v>
      </c>
      <c r="D71" s="317" t="s">
        <v>22</v>
      </c>
      <c r="E71" s="317" t="s">
        <v>22</v>
      </c>
      <c r="F71" s="317" t="s">
        <v>22</v>
      </c>
      <c r="G71" s="317" t="s">
        <v>22</v>
      </c>
      <c r="H71" s="318" t="s">
        <v>22</v>
      </c>
      <c r="I71" s="319" t="s">
        <v>22</v>
      </c>
      <c r="J71" s="320" t="s">
        <v>22</v>
      </c>
      <c r="K71" s="320" t="s">
        <v>22</v>
      </c>
      <c r="L71" s="327" t="s">
        <v>22</v>
      </c>
      <c r="M71" s="327" t="s">
        <v>22</v>
      </c>
      <c r="N71" s="327" t="s">
        <v>22</v>
      </c>
      <c r="O71" s="330">
        <f t="shared" si="1"/>
        <v>0</v>
      </c>
    </row>
    <row r="72" spans="2:15" x14ac:dyDescent="0.35">
      <c r="B72" s="315">
        <v>44267</v>
      </c>
      <c r="C72" s="316" t="s">
        <v>36</v>
      </c>
      <c r="D72" s="317">
        <v>1</v>
      </c>
      <c r="E72" s="317" t="s">
        <v>22</v>
      </c>
      <c r="F72" s="317" t="s">
        <v>22</v>
      </c>
      <c r="G72" s="317" t="s">
        <v>22</v>
      </c>
      <c r="H72" s="318" t="s">
        <v>22</v>
      </c>
      <c r="I72" s="319" t="s">
        <v>22</v>
      </c>
      <c r="J72" s="320" t="s">
        <v>22</v>
      </c>
      <c r="K72" s="320" t="s">
        <v>22</v>
      </c>
      <c r="L72" s="327" t="s">
        <v>22</v>
      </c>
      <c r="M72" s="327" t="s">
        <v>22</v>
      </c>
      <c r="N72" s="327" t="s">
        <v>22</v>
      </c>
      <c r="O72" s="330">
        <f t="shared" si="1"/>
        <v>1</v>
      </c>
    </row>
    <row r="73" spans="2:15" x14ac:dyDescent="0.35">
      <c r="B73" s="315">
        <v>44267</v>
      </c>
      <c r="C73" s="316" t="s">
        <v>37</v>
      </c>
      <c r="D73" s="317">
        <v>32</v>
      </c>
      <c r="E73" s="317">
        <v>677</v>
      </c>
      <c r="F73" s="317">
        <v>178</v>
      </c>
      <c r="G73" s="317">
        <v>58</v>
      </c>
      <c r="H73" s="318" t="s">
        <v>22</v>
      </c>
      <c r="I73" s="319" t="s">
        <v>22</v>
      </c>
      <c r="J73" s="320">
        <v>128</v>
      </c>
      <c r="K73" s="320" t="s">
        <v>22</v>
      </c>
      <c r="L73" s="327" t="s">
        <v>22</v>
      </c>
      <c r="M73" s="327" t="s">
        <v>22</v>
      </c>
      <c r="N73" s="327" t="s">
        <v>22</v>
      </c>
      <c r="O73" s="330">
        <f t="shared" si="1"/>
        <v>1073</v>
      </c>
    </row>
    <row r="74" spans="2:15" s="157" customFormat="1" x14ac:dyDescent="0.35">
      <c r="B74" s="323">
        <v>44267</v>
      </c>
      <c r="C74" s="324" t="s">
        <v>38</v>
      </c>
      <c r="D74" s="325">
        <v>1157</v>
      </c>
      <c r="E74" s="325">
        <v>1907</v>
      </c>
      <c r="F74" s="325">
        <v>3793</v>
      </c>
      <c r="G74" s="325">
        <v>333</v>
      </c>
      <c r="H74" s="325" t="s">
        <v>22</v>
      </c>
      <c r="I74" s="325" t="s">
        <v>22</v>
      </c>
      <c r="J74" s="325">
        <v>235</v>
      </c>
      <c r="K74" s="325" t="s">
        <v>22</v>
      </c>
      <c r="L74" s="325" t="s">
        <v>22</v>
      </c>
      <c r="M74" s="325" t="s">
        <v>22</v>
      </c>
      <c r="N74" s="325" t="s">
        <v>22</v>
      </c>
      <c r="O74" s="326">
        <f t="shared" si="1"/>
        <v>7425</v>
      </c>
    </row>
    <row r="75" spans="2:15" s="157" customFormat="1" x14ac:dyDescent="0.35">
      <c r="B75" s="388" t="s">
        <v>39</v>
      </c>
      <c r="C75" s="389"/>
      <c r="D75" s="331">
        <f>+D74+D57+D40</f>
        <v>2700</v>
      </c>
      <c r="E75" s="331">
        <f>+E74+E57+E40</f>
        <v>5215</v>
      </c>
      <c r="F75" s="331">
        <f>+F74+F57+F40</f>
        <v>8399</v>
      </c>
      <c r="G75" s="331">
        <f>+G74+G57+G40</f>
        <v>1266</v>
      </c>
      <c r="H75" s="331" t="s">
        <v>22</v>
      </c>
      <c r="I75" s="331" t="s">
        <v>22</v>
      </c>
      <c r="J75" s="331">
        <f>+J74+J57+J40</f>
        <v>481</v>
      </c>
      <c r="K75" s="331" t="s">
        <v>22</v>
      </c>
      <c r="L75" s="331" t="s">
        <v>22</v>
      </c>
      <c r="M75" s="331" t="s">
        <v>22</v>
      </c>
      <c r="N75" s="331" t="s">
        <v>22</v>
      </c>
      <c r="O75" s="331">
        <f>+O74+O57+O40</f>
        <v>18061</v>
      </c>
    </row>
    <row r="76" spans="2:15" x14ac:dyDescent="0.35">
      <c r="B76" s="315">
        <v>44287</v>
      </c>
      <c r="C76" s="316" t="s">
        <v>21</v>
      </c>
      <c r="D76" s="319">
        <v>262</v>
      </c>
      <c r="E76" s="319">
        <v>295</v>
      </c>
      <c r="F76" s="319">
        <v>465</v>
      </c>
      <c r="G76" s="319">
        <v>16</v>
      </c>
      <c r="H76" s="318" t="s">
        <v>22</v>
      </c>
      <c r="I76" s="319" t="s">
        <v>22</v>
      </c>
      <c r="J76" s="318">
        <v>26</v>
      </c>
      <c r="K76" s="320" t="s">
        <v>22</v>
      </c>
      <c r="L76" s="327" t="s">
        <v>22</v>
      </c>
      <c r="M76" s="327" t="s">
        <v>22</v>
      </c>
      <c r="N76" s="327" t="s">
        <v>22</v>
      </c>
      <c r="O76" s="319">
        <f t="shared" ref="O76:O92" si="2">SUM(D76:J76)</f>
        <v>1064</v>
      </c>
    </row>
    <row r="77" spans="2:15" x14ac:dyDescent="0.35">
      <c r="B77" s="315">
        <v>44288</v>
      </c>
      <c r="C77" s="316" t="s">
        <v>23</v>
      </c>
      <c r="D77" s="317">
        <v>163</v>
      </c>
      <c r="E77" s="317">
        <v>70</v>
      </c>
      <c r="F77" s="317">
        <v>507</v>
      </c>
      <c r="G77" s="317">
        <v>34</v>
      </c>
      <c r="H77" s="318" t="s">
        <v>22</v>
      </c>
      <c r="I77" s="319" t="s">
        <v>22</v>
      </c>
      <c r="J77" s="320">
        <v>66</v>
      </c>
      <c r="K77" s="320" t="s">
        <v>22</v>
      </c>
      <c r="L77" s="327" t="s">
        <v>22</v>
      </c>
      <c r="M77" s="327" t="s">
        <v>22</v>
      </c>
      <c r="N77" s="327" t="s">
        <v>22</v>
      </c>
      <c r="O77" s="319">
        <f t="shared" si="2"/>
        <v>840</v>
      </c>
    </row>
    <row r="78" spans="2:15" x14ac:dyDescent="0.35">
      <c r="B78" s="315">
        <v>44291</v>
      </c>
      <c r="C78" s="316" t="s">
        <v>24</v>
      </c>
      <c r="D78" s="317">
        <v>6</v>
      </c>
      <c r="E78" s="317">
        <v>4</v>
      </c>
      <c r="F78" s="317">
        <v>10</v>
      </c>
      <c r="G78" s="317" t="s">
        <v>22</v>
      </c>
      <c r="H78" s="318" t="s">
        <v>22</v>
      </c>
      <c r="I78" s="319" t="s">
        <v>22</v>
      </c>
      <c r="J78" s="320" t="s">
        <v>22</v>
      </c>
      <c r="K78" s="320" t="s">
        <v>22</v>
      </c>
      <c r="L78" s="327" t="s">
        <v>22</v>
      </c>
      <c r="M78" s="327" t="s">
        <v>22</v>
      </c>
      <c r="N78" s="327" t="s">
        <v>22</v>
      </c>
      <c r="O78" s="319">
        <f t="shared" si="2"/>
        <v>20</v>
      </c>
    </row>
    <row r="79" spans="2:15" x14ac:dyDescent="0.35">
      <c r="B79" s="332">
        <v>44293</v>
      </c>
      <c r="C79" s="316" t="s">
        <v>25</v>
      </c>
      <c r="D79" s="317">
        <v>1</v>
      </c>
      <c r="E79" s="317" t="s">
        <v>22</v>
      </c>
      <c r="F79" s="317" t="s">
        <v>22</v>
      </c>
      <c r="G79" s="317" t="s">
        <v>22</v>
      </c>
      <c r="H79" s="318" t="s">
        <v>22</v>
      </c>
      <c r="I79" s="319" t="s">
        <v>22</v>
      </c>
      <c r="J79" s="320" t="s">
        <v>22</v>
      </c>
      <c r="K79" s="320" t="s">
        <v>22</v>
      </c>
      <c r="L79" s="327" t="s">
        <v>22</v>
      </c>
      <c r="M79" s="327" t="s">
        <v>22</v>
      </c>
      <c r="N79" s="327" t="s">
        <v>22</v>
      </c>
      <c r="O79" s="319">
        <f t="shared" si="2"/>
        <v>1</v>
      </c>
    </row>
    <row r="80" spans="2:15" x14ac:dyDescent="0.35">
      <c r="B80" s="315">
        <v>44293</v>
      </c>
      <c r="C80" s="316" t="s">
        <v>26</v>
      </c>
      <c r="D80" s="317">
        <v>20</v>
      </c>
      <c r="E80" s="317">
        <v>228</v>
      </c>
      <c r="F80" s="317">
        <v>453</v>
      </c>
      <c r="G80" s="317">
        <v>10</v>
      </c>
      <c r="H80" s="318" t="s">
        <v>22</v>
      </c>
      <c r="I80" s="319" t="s">
        <v>22</v>
      </c>
      <c r="J80" s="320" t="s">
        <v>22</v>
      </c>
      <c r="K80" s="320" t="s">
        <v>22</v>
      </c>
      <c r="L80" s="327" t="s">
        <v>22</v>
      </c>
      <c r="M80" s="327" t="s">
        <v>22</v>
      </c>
      <c r="N80" s="327" t="s">
        <v>22</v>
      </c>
      <c r="O80" s="319">
        <f t="shared" si="2"/>
        <v>711</v>
      </c>
    </row>
    <row r="81" spans="2:15" x14ac:dyDescent="0.35">
      <c r="B81" s="315">
        <v>44294</v>
      </c>
      <c r="C81" s="316" t="s">
        <v>27</v>
      </c>
      <c r="D81" s="317">
        <v>7</v>
      </c>
      <c r="E81" s="317" t="s">
        <v>22</v>
      </c>
      <c r="F81" s="317">
        <v>90</v>
      </c>
      <c r="G81" s="317">
        <v>3</v>
      </c>
      <c r="H81" s="318" t="s">
        <v>22</v>
      </c>
      <c r="I81" s="319" t="s">
        <v>22</v>
      </c>
      <c r="J81" s="320">
        <v>2</v>
      </c>
      <c r="K81" s="320" t="s">
        <v>22</v>
      </c>
      <c r="L81" s="327" t="s">
        <v>22</v>
      </c>
      <c r="M81" s="327" t="s">
        <v>22</v>
      </c>
      <c r="N81" s="327" t="s">
        <v>22</v>
      </c>
      <c r="O81" s="319">
        <f t="shared" si="2"/>
        <v>102</v>
      </c>
    </row>
    <row r="82" spans="2:15" x14ac:dyDescent="0.35">
      <c r="B82" s="315">
        <v>44295</v>
      </c>
      <c r="C82" s="316" t="s">
        <v>28</v>
      </c>
      <c r="D82" s="317">
        <v>359</v>
      </c>
      <c r="E82" s="317" t="s">
        <v>22</v>
      </c>
      <c r="F82" s="317" t="s">
        <v>22</v>
      </c>
      <c r="G82" s="317" t="s">
        <v>22</v>
      </c>
      <c r="H82" s="318" t="s">
        <v>22</v>
      </c>
      <c r="I82" s="319" t="s">
        <v>22</v>
      </c>
      <c r="J82" s="320">
        <v>54</v>
      </c>
      <c r="K82" s="320" t="s">
        <v>22</v>
      </c>
      <c r="L82" s="327" t="s">
        <v>22</v>
      </c>
      <c r="M82" s="327" t="s">
        <v>22</v>
      </c>
      <c r="N82" s="327" t="s">
        <v>22</v>
      </c>
      <c r="O82" s="319">
        <f t="shared" si="2"/>
        <v>413</v>
      </c>
    </row>
    <row r="83" spans="2:15" x14ac:dyDescent="0.35">
      <c r="B83" s="315">
        <v>44296</v>
      </c>
      <c r="C83" s="316" t="s">
        <v>29</v>
      </c>
      <c r="D83" s="317">
        <v>88</v>
      </c>
      <c r="E83" s="317">
        <v>242</v>
      </c>
      <c r="F83" s="317">
        <v>887</v>
      </c>
      <c r="G83" s="317">
        <v>46</v>
      </c>
      <c r="H83" s="318" t="s">
        <v>22</v>
      </c>
      <c r="I83" s="319" t="s">
        <v>22</v>
      </c>
      <c r="J83" s="320">
        <v>9</v>
      </c>
      <c r="K83" s="320" t="s">
        <v>22</v>
      </c>
      <c r="L83" s="327" t="s">
        <v>22</v>
      </c>
      <c r="M83" s="327" t="s">
        <v>22</v>
      </c>
      <c r="N83" s="327" t="s">
        <v>22</v>
      </c>
      <c r="O83" s="319">
        <f t="shared" si="2"/>
        <v>1272</v>
      </c>
    </row>
    <row r="84" spans="2:15" x14ac:dyDescent="0.35">
      <c r="B84" s="315">
        <v>44297</v>
      </c>
      <c r="C84" s="316" t="s">
        <v>30</v>
      </c>
      <c r="D84" s="317">
        <v>27</v>
      </c>
      <c r="E84" s="317">
        <v>58</v>
      </c>
      <c r="F84" s="317">
        <v>29</v>
      </c>
      <c r="G84" s="317">
        <v>1</v>
      </c>
      <c r="H84" s="318" t="s">
        <v>22</v>
      </c>
      <c r="I84" s="319" t="s">
        <v>22</v>
      </c>
      <c r="J84" s="320" t="s">
        <v>22</v>
      </c>
      <c r="K84" s="320" t="s">
        <v>22</v>
      </c>
      <c r="L84" s="327" t="s">
        <v>22</v>
      </c>
      <c r="M84" s="327" t="s">
        <v>22</v>
      </c>
      <c r="N84" s="327" t="s">
        <v>22</v>
      </c>
      <c r="O84" s="319">
        <f t="shared" si="2"/>
        <v>115</v>
      </c>
    </row>
    <row r="85" spans="2:15" x14ac:dyDescent="0.35">
      <c r="B85" s="315">
        <v>44298</v>
      </c>
      <c r="C85" s="316" t="s">
        <v>31</v>
      </c>
      <c r="D85" s="317">
        <v>73</v>
      </c>
      <c r="E85" s="317">
        <v>108</v>
      </c>
      <c r="F85" s="317">
        <v>150</v>
      </c>
      <c r="G85" s="317">
        <v>7</v>
      </c>
      <c r="H85" s="318" t="s">
        <v>22</v>
      </c>
      <c r="I85" s="319" t="s">
        <v>22</v>
      </c>
      <c r="J85" s="320" t="s">
        <v>22</v>
      </c>
      <c r="K85" s="320" t="s">
        <v>22</v>
      </c>
      <c r="L85" s="327" t="s">
        <v>22</v>
      </c>
      <c r="M85" s="327" t="s">
        <v>22</v>
      </c>
      <c r="N85" s="327" t="s">
        <v>22</v>
      </c>
      <c r="O85" s="319">
        <f t="shared" si="2"/>
        <v>338</v>
      </c>
    </row>
    <row r="86" spans="2:15" x14ac:dyDescent="0.35">
      <c r="B86" s="315">
        <v>44299</v>
      </c>
      <c r="C86" s="316" t="s">
        <v>32</v>
      </c>
      <c r="D86" s="317" t="s">
        <v>22</v>
      </c>
      <c r="E86" s="317">
        <v>2</v>
      </c>
      <c r="F86" s="317">
        <v>256</v>
      </c>
      <c r="G86" s="317" t="s">
        <v>22</v>
      </c>
      <c r="H86" s="318" t="s">
        <v>22</v>
      </c>
      <c r="I86" s="319" t="s">
        <v>22</v>
      </c>
      <c r="J86" s="320" t="s">
        <v>22</v>
      </c>
      <c r="K86" s="320" t="s">
        <v>22</v>
      </c>
      <c r="L86" s="327" t="s">
        <v>22</v>
      </c>
      <c r="M86" s="327" t="s">
        <v>22</v>
      </c>
      <c r="N86" s="327" t="s">
        <v>22</v>
      </c>
      <c r="O86" s="319">
        <f t="shared" si="2"/>
        <v>258</v>
      </c>
    </row>
    <row r="87" spans="2:15" x14ac:dyDescent="0.35">
      <c r="B87" s="315">
        <v>44299</v>
      </c>
      <c r="C87" s="316" t="s">
        <v>33</v>
      </c>
      <c r="D87" s="317" t="s">
        <v>22</v>
      </c>
      <c r="E87" s="317">
        <v>1</v>
      </c>
      <c r="F87" s="317">
        <v>38</v>
      </c>
      <c r="G87" s="317" t="s">
        <v>22</v>
      </c>
      <c r="H87" s="318" t="s">
        <v>22</v>
      </c>
      <c r="I87" s="319" t="s">
        <v>22</v>
      </c>
      <c r="J87" s="320" t="s">
        <v>22</v>
      </c>
      <c r="K87" s="320" t="s">
        <v>22</v>
      </c>
      <c r="L87" s="327" t="s">
        <v>22</v>
      </c>
      <c r="M87" s="327" t="s">
        <v>22</v>
      </c>
      <c r="N87" s="327" t="s">
        <v>22</v>
      </c>
      <c r="O87" s="319">
        <f t="shared" si="2"/>
        <v>39</v>
      </c>
    </row>
    <row r="88" spans="2:15" x14ac:dyDescent="0.35">
      <c r="B88" s="315">
        <v>44300</v>
      </c>
      <c r="C88" s="316" t="s">
        <v>34</v>
      </c>
      <c r="D88" s="317" t="s">
        <v>22</v>
      </c>
      <c r="E88" s="317" t="s">
        <v>22</v>
      </c>
      <c r="F88" s="317" t="s">
        <v>22</v>
      </c>
      <c r="G88" s="317" t="s">
        <v>22</v>
      </c>
      <c r="H88" s="318" t="s">
        <v>22</v>
      </c>
      <c r="I88" s="319" t="s">
        <v>22</v>
      </c>
      <c r="J88" s="320" t="s">
        <v>22</v>
      </c>
      <c r="K88" s="320" t="s">
        <v>22</v>
      </c>
      <c r="L88" s="327" t="s">
        <v>22</v>
      </c>
      <c r="M88" s="327" t="s">
        <v>22</v>
      </c>
      <c r="N88" s="327" t="s">
        <v>22</v>
      </c>
      <c r="O88" s="319">
        <f t="shared" si="2"/>
        <v>0</v>
      </c>
    </row>
    <row r="89" spans="2:15" x14ac:dyDescent="0.35">
      <c r="B89" s="315">
        <v>44301</v>
      </c>
      <c r="C89" s="316" t="s">
        <v>35</v>
      </c>
      <c r="D89" s="317" t="s">
        <v>22</v>
      </c>
      <c r="E89" s="317" t="s">
        <v>22</v>
      </c>
      <c r="F89" s="317" t="s">
        <v>22</v>
      </c>
      <c r="G89" s="317" t="s">
        <v>22</v>
      </c>
      <c r="H89" s="318" t="s">
        <v>22</v>
      </c>
      <c r="I89" s="319" t="s">
        <v>22</v>
      </c>
      <c r="J89" s="320" t="s">
        <v>22</v>
      </c>
      <c r="K89" s="320" t="s">
        <v>22</v>
      </c>
      <c r="L89" s="327" t="s">
        <v>22</v>
      </c>
      <c r="M89" s="327" t="s">
        <v>22</v>
      </c>
      <c r="N89" s="327" t="s">
        <v>22</v>
      </c>
      <c r="O89" s="319">
        <f t="shared" si="2"/>
        <v>0</v>
      </c>
    </row>
    <row r="90" spans="2:15" x14ac:dyDescent="0.35">
      <c r="B90" s="315">
        <v>44302</v>
      </c>
      <c r="C90" s="316" t="s">
        <v>36</v>
      </c>
      <c r="D90" s="317" t="s">
        <v>22</v>
      </c>
      <c r="E90" s="317" t="s">
        <v>22</v>
      </c>
      <c r="F90" s="317" t="s">
        <v>22</v>
      </c>
      <c r="G90" s="317" t="s">
        <v>22</v>
      </c>
      <c r="H90" s="318" t="s">
        <v>22</v>
      </c>
      <c r="I90" s="319" t="s">
        <v>22</v>
      </c>
      <c r="J90" s="320" t="s">
        <v>22</v>
      </c>
      <c r="K90" s="320" t="s">
        <v>22</v>
      </c>
      <c r="L90" s="327" t="s">
        <v>22</v>
      </c>
      <c r="M90" s="327" t="s">
        <v>22</v>
      </c>
      <c r="N90" s="327" t="s">
        <v>22</v>
      </c>
      <c r="O90" s="319">
        <f t="shared" si="2"/>
        <v>0</v>
      </c>
    </row>
    <row r="91" spans="2:15" x14ac:dyDescent="0.35">
      <c r="B91" s="315">
        <v>44299</v>
      </c>
      <c r="C91" s="316" t="s">
        <v>37</v>
      </c>
      <c r="D91" s="317">
        <v>16</v>
      </c>
      <c r="E91" s="317">
        <v>422</v>
      </c>
      <c r="F91" s="317">
        <v>424</v>
      </c>
      <c r="G91" s="317">
        <v>41</v>
      </c>
      <c r="H91" s="318" t="s">
        <v>22</v>
      </c>
      <c r="I91" s="319" t="s">
        <v>22</v>
      </c>
      <c r="J91" s="320">
        <v>61</v>
      </c>
      <c r="K91" s="320" t="s">
        <v>22</v>
      </c>
      <c r="L91" s="327" t="s">
        <v>22</v>
      </c>
      <c r="M91" s="327" t="s">
        <v>22</v>
      </c>
      <c r="N91" s="327" t="s">
        <v>22</v>
      </c>
      <c r="O91" s="319">
        <f t="shared" si="2"/>
        <v>964</v>
      </c>
    </row>
    <row r="92" spans="2:15" s="157" customFormat="1" x14ac:dyDescent="0.35">
      <c r="B92" s="323">
        <v>44300</v>
      </c>
      <c r="C92" s="324" t="s">
        <v>38</v>
      </c>
      <c r="D92" s="333">
        <v>1022</v>
      </c>
      <c r="E92" s="325">
        <v>1430</v>
      </c>
      <c r="F92" s="325">
        <v>3309</v>
      </c>
      <c r="G92" s="325">
        <v>158</v>
      </c>
      <c r="H92" s="325" t="s">
        <v>22</v>
      </c>
      <c r="I92" s="325" t="s">
        <v>22</v>
      </c>
      <c r="J92" s="325">
        <v>218</v>
      </c>
      <c r="K92" s="325" t="s">
        <v>22</v>
      </c>
      <c r="L92" s="325" t="s">
        <v>22</v>
      </c>
      <c r="M92" s="325" t="s">
        <v>22</v>
      </c>
      <c r="N92" s="325" t="s">
        <v>22</v>
      </c>
      <c r="O92" s="326">
        <f t="shared" si="2"/>
        <v>6137</v>
      </c>
    </row>
    <row r="93" spans="2:15" x14ac:dyDescent="0.35">
      <c r="B93" s="315">
        <v>44317</v>
      </c>
      <c r="C93" s="316" t="s">
        <v>21</v>
      </c>
      <c r="D93" s="319">
        <v>272</v>
      </c>
      <c r="E93" s="319">
        <v>319</v>
      </c>
      <c r="F93" s="319">
        <v>408</v>
      </c>
      <c r="G93" s="319">
        <v>34</v>
      </c>
      <c r="H93" s="318" t="s">
        <v>22</v>
      </c>
      <c r="I93" s="319" t="s">
        <v>22</v>
      </c>
      <c r="J93" s="318" t="s">
        <v>22</v>
      </c>
      <c r="K93" s="320" t="s">
        <v>22</v>
      </c>
      <c r="L93" s="319" t="s">
        <v>22</v>
      </c>
      <c r="M93" s="327" t="s">
        <v>22</v>
      </c>
      <c r="N93" s="327" t="s">
        <v>22</v>
      </c>
      <c r="O93" s="319">
        <v>1033</v>
      </c>
    </row>
    <row r="94" spans="2:15" x14ac:dyDescent="0.35">
      <c r="B94" s="315">
        <v>44318</v>
      </c>
      <c r="C94" s="316" t="s">
        <v>23</v>
      </c>
      <c r="D94" s="317">
        <v>124</v>
      </c>
      <c r="E94" s="317">
        <v>79</v>
      </c>
      <c r="F94" s="317">
        <v>552</v>
      </c>
      <c r="G94" s="317">
        <v>44</v>
      </c>
      <c r="H94" s="318" t="s">
        <v>22</v>
      </c>
      <c r="I94" s="319" t="s">
        <v>22</v>
      </c>
      <c r="J94" s="320">
        <v>105</v>
      </c>
      <c r="K94" s="320" t="s">
        <v>22</v>
      </c>
      <c r="L94" s="317" t="s">
        <v>22</v>
      </c>
      <c r="M94" s="327" t="s">
        <v>22</v>
      </c>
      <c r="N94" s="327" t="s">
        <v>22</v>
      </c>
      <c r="O94" s="317">
        <v>904</v>
      </c>
    </row>
    <row r="95" spans="2:15" x14ac:dyDescent="0.35">
      <c r="B95" s="315">
        <v>44319</v>
      </c>
      <c r="C95" s="316" t="s">
        <v>24</v>
      </c>
      <c r="D95" s="317">
        <v>8</v>
      </c>
      <c r="E95" s="317">
        <v>15</v>
      </c>
      <c r="F95" s="317">
        <v>19</v>
      </c>
      <c r="G95" s="317" t="s">
        <v>22</v>
      </c>
      <c r="H95" s="318" t="s">
        <v>22</v>
      </c>
      <c r="I95" s="319" t="s">
        <v>22</v>
      </c>
      <c r="J95" s="320" t="s">
        <v>22</v>
      </c>
      <c r="K95" s="320" t="s">
        <v>22</v>
      </c>
      <c r="L95" s="317" t="s">
        <v>22</v>
      </c>
      <c r="M95" s="327" t="s">
        <v>22</v>
      </c>
      <c r="N95" s="327" t="s">
        <v>22</v>
      </c>
      <c r="O95" s="317">
        <v>42</v>
      </c>
    </row>
    <row r="96" spans="2:15" x14ac:dyDescent="0.35">
      <c r="B96" s="315">
        <v>44318</v>
      </c>
      <c r="C96" s="316" t="s">
        <v>25</v>
      </c>
      <c r="D96" s="317" t="s">
        <v>22</v>
      </c>
      <c r="E96" s="317" t="s">
        <v>22</v>
      </c>
      <c r="F96" s="317" t="s">
        <v>22</v>
      </c>
      <c r="G96" s="317" t="s">
        <v>22</v>
      </c>
      <c r="H96" s="318" t="s">
        <v>22</v>
      </c>
      <c r="I96" s="319" t="s">
        <v>22</v>
      </c>
      <c r="J96" s="320" t="s">
        <v>22</v>
      </c>
      <c r="K96" s="320" t="s">
        <v>22</v>
      </c>
      <c r="L96" s="317" t="s">
        <v>22</v>
      </c>
      <c r="M96" s="327" t="s">
        <v>22</v>
      </c>
      <c r="N96" s="327" t="s">
        <v>22</v>
      </c>
      <c r="O96" s="317" t="s">
        <v>22</v>
      </c>
    </row>
    <row r="97" spans="2:15" x14ac:dyDescent="0.35">
      <c r="B97" s="315">
        <v>44319</v>
      </c>
      <c r="C97" s="316" t="s">
        <v>26</v>
      </c>
      <c r="D97" s="317">
        <v>47</v>
      </c>
      <c r="E97" s="317">
        <v>388</v>
      </c>
      <c r="F97" s="317">
        <v>745</v>
      </c>
      <c r="G97" s="317">
        <v>21</v>
      </c>
      <c r="H97" s="318" t="s">
        <v>22</v>
      </c>
      <c r="I97" s="319" t="s">
        <v>22</v>
      </c>
      <c r="J97" s="320">
        <v>4</v>
      </c>
      <c r="K97" s="320" t="s">
        <v>22</v>
      </c>
      <c r="L97" s="317" t="s">
        <v>22</v>
      </c>
      <c r="M97" s="327" t="s">
        <v>22</v>
      </c>
      <c r="N97" s="327" t="s">
        <v>22</v>
      </c>
      <c r="O97" s="317">
        <v>1205</v>
      </c>
    </row>
    <row r="98" spans="2:15" x14ac:dyDescent="0.35">
      <c r="B98" s="315">
        <v>44320</v>
      </c>
      <c r="C98" s="316" t="s">
        <v>27</v>
      </c>
      <c r="D98" s="317">
        <v>8</v>
      </c>
      <c r="E98" s="317">
        <v>68</v>
      </c>
      <c r="F98" s="317">
        <v>144</v>
      </c>
      <c r="G98" s="317">
        <v>2</v>
      </c>
      <c r="H98" s="318" t="s">
        <v>22</v>
      </c>
      <c r="I98" s="319" t="s">
        <v>22</v>
      </c>
      <c r="J98" s="320">
        <v>146</v>
      </c>
      <c r="K98" s="320" t="s">
        <v>22</v>
      </c>
      <c r="L98" s="317" t="s">
        <v>22</v>
      </c>
      <c r="M98" s="327" t="s">
        <v>22</v>
      </c>
      <c r="N98" s="327" t="s">
        <v>22</v>
      </c>
      <c r="O98" s="317">
        <v>368</v>
      </c>
    </row>
    <row r="99" spans="2:15" x14ac:dyDescent="0.35">
      <c r="B99" s="315">
        <v>44321</v>
      </c>
      <c r="C99" s="316" t="s">
        <v>28</v>
      </c>
      <c r="D99" s="317">
        <v>330</v>
      </c>
      <c r="E99" s="317" t="s">
        <v>22</v>
      </c>
      <c r="F99" s="317" t="s">
        <v>22</v>
      </c>
      <c r="G99" s="317" t="s">
        <v>22</v>
      </c>
      <c r="H99" s="318" t="s">
        <v>22</v>
      </c>
      <c r="I99" s="319" t="s">
        <v>22</v>
      </c>
      <c r="J99" s="320" t="s">
        <v>22</v>
      </c>
      <c r="K99" s="320" t="s">
        <v>22</v>
      </c>
      <c r="L99" s="317" t="s">
        <v>22</v>
      </c>
      <c r="M99" s="327" t="s">
        <v>22</v>
      </c>
      <c r="N99" s="327" t="s">
        <v>22</v>
      </c>
      <c r="O99" s="317">
        <v>330</v>
      </c>
    </row>
    <row r="100" spans="2:15" x14ac:dyDescent="0.35">
      <c r="B100" s="315">
        <v>44322</v>
      </c>
      <c r="C100" s="316" t="s">
        <v>29</v>
      </c>
      <c r="D100" s="317">
        <v>70</v>
      </c>
      <c r="E100" s="317">
        <v>249</v>
      </c>
      <c r="F100" s="317">
        <v>833</v>
      </c>
      <c r="G100" s="317">
        <v>26</v>
      </c>
      <c r="H100" s="318" t="s">
        <v>22</v>
      </c>
      <c r="I100" s="319" t="s">
        <v>22</v>
      </c>
      <c r="J100" s="320">
        <v>11</v>
      </c>
      <c r="K100" s="320" t="s">
        <v>22</v>
      </c>
      <c r="L100" s="317">
        <v>61</v>
      </c>
      <c r="M100" s="327" t="s">
        <v>22</v>
      </c>
      <c r="N100" s="327" t="s">
        <v>22</v>
      </c>
      <c r="O100" s="317">
        <v>1189</v>
      </c>
    </row>
    <row r="101" spans="2:15" x14ac:dyDescent="0.35">
      <c r="B101" s="315">
        <v>44323</v>
      </c>
      <c r="C101" s="316" t="s">
        <v>30</v>
      </c>
      <c r="D101" s="317">
        <v>33</v>
      </c>
      <c r="E101" s="317">
        <v>76</v>
      </c>
      <c r="F101" s="317">
        <v>33</v>
      </c>
      <c r="G101" s="317">
        <v>2</v>
      </c>
      <c r="H101" s="318" t="s">
        <v>22</v>
      </c>
      <c r="I101" s="319" t="s">
        <v>22</v>
      </c>
      <c r="J101" s="320">
        <v>3</v>
      </c>
      <c r="K101" s="320" t="s">
        <v>22</v>
      </c>
      <c r="L101" s="317" t="s">
        <v>22</v>
      </c>
      <c r="M101" s="327" t="s">
        <v>22</v>
      </c>
      <c r="N101" s="327" t="s">
        <v>22</v>
      </c>
      <c r="O101" s="317">
        <v>147</v>
      </c>
    </row>
    <row r="102" spans="2:15" x14ac:dyDescent="0.35">
      <c r="B102" s="315">
        <v>44324</v>
      </c>
      <c r="C102" s="316" t="s">
        <v>31</v>
      </c>
      <c r="D102" s="317">
        <v>91</v>
      </c>
      <c r="E102" s="317">
        <v>156</v>
      </c>
      <c r="F102" s="317">
        <v>159</v>
      </c>
      <c r="G102" s="317">
        <v>10</v>
      </c>
      <c r="H102" s="318" t="s">
        <v>22</v>
      </c>
      <c r="I102" s="319" t="s">
        <v>22</v>
      </c>
      <c r="J102" s="320" t="s">
        <v>22</v>
      </c>
      <c r="K102" s="320" t="s">
        <v>22</v>
      </c>
      <c r="L102" s="317" t="s">
        <v>22</v>
      </c>
      <c r="M102" s="327" t="s">
        <v>22</v>
      </c>
      <c r="N102" s="327" t="s">
        <v>22</v>
      </c>
      <c r="O102" s="317">
        <v>416</v>
      </c>
    </row>
    <row r="103" spans="2:15" x14ac:dyDescent="0.35">
      <c r="B103" s="315">
        <v>44325</v>
      </c>
      <c r="C103" s="316" t="s">
        <v>32</v>
      </c>
      <c r="D103" s="317" t="s">
        <v>22</v>
      </c>
      <c r="E103" s="317" t="s">
        <v>22</v>
      </c>
      <c r="F103" s="317">
        <v>286</v>
      </c>
      <c r="G103" s="317" t="s">
        <v>22</v>
      </c>
      <c r="H103" s="318" t="s">
        <v>22</v>
      </c>
      <c r="I103" s="319" t="s">
        <v>22</v>
      </c>
      <c r="J103" s="320" t="s">
        <v>22</v>
      </c>
      <c r="K103" s="320" t="s">
        <v>22</v>
      </c>
      <c r="L103" s="317" t="s">
        <v>22</v>
      </c>
      <c r="M103" s="327" t="s">
        <v>22</v>
      </c>
      <c r="N103" s="327" t="s">
        <v>22</v>
      </c>
      <c r="O103" s="317">
        <v>286</v>
      </c>
    </row>
    <row r="104" spans="2:15" x14ac:dyDescent="0.35">
      <c r="B104" s="315">
        <v>44325</v>
      </c>
      <c r="C104" s="316" t="s">
        <v>33</v>
      </c>
      <c r="D104" s="317" t="s">
        <v>22</v>
      </c>
      <c r="E104" s="317" t="s">
        <v>22</v>
      </c>
      <c r="F104" s="317">
        <v>94</v>
      </c>
      <c r="G104" s="317" t="s">
        <v>22</v>
      </c>
      <c r="H104" s="318" t="s">
        <v>22</v>
      </c>
      <c r="I104" s="319" t="s">
        <v>22</v>
      </c>
      <c r="J104" s="320" t="s">
        <v>22</v>
      </c>
      <c r="K104" s="320" t="s">
        <v>22</v>
      </c>
      <c r="L104" s="317" t="s">
        <v>22</v>
      </c>
      <c r="M104" s="327" t="s">
        <v>22</v>
      </c>
      <c r="N104" s="327" t="s">
        <v>22</v>
      </c>
      <c r="O104" s="317">
        <v>94</v>
      </c>
    </row>
    <row r="105" spans="2:15" x14ac:dyDescent="0.35">
      <c r="B105" s="315">
        <v>44326</v>
      </c>
      <c r="C105" s="316" t="s">
        <v>34</v>
      </c>
      <c r="D105" s="317" t="s">
        <v>22</v>
      </c>
      <c r="E105" s="317" t="s">
        <v>22</v>
      </c>
      <c r="F105" s="317" t="s">
        <v>22</v>
      </c>
      <c r="G105" s="317" t="s">
        <v>22</v>
      </c>
      <c r="H105" s="318" t="s">
        <v>22</v>
      </c>
      <c r="I105" s="319" t="s">
        <v>22</v>
      </c>
      <c r="J105" s="320" t="s">
        <v>22</v>
      </c>
      <c r="K105" s="320" t="s">
        <v>22</v>
      </c>
      <c r="L105" s="317" t="s">
        <v>22</v>
      </c>
      <c r="M105" s="327" t="s">
        <v>22</v>
      </c>
      <c r="N105" s="327" t="s">
        <v>22</v>
      </c>
      <c r="O105" s="317" t="s">
        <v>22</v>
      </c>
    </row>
    <row r="106" spans="2:15" x14ac:dyDescent="0.35">
      <c r="B106" s="315">
        <v>44327</v>
      </c>
      <c r="C106" s="316" t="s">
        <v>35</v>
      </c>
      <c r="D106" s="317" t="s">
        <v>22</v>
      </c>
      <c r="E106" s="317" t="s">
        <v>22</v>
      </c>
      <c r="F106" s="317" t="s">
        <v>22</v>
      </c>
      <c r="G106" s="317" t="s">
        <v>22</v>
      </c>
      <c r="H106" s="318" t="s">
        <v>22</v>
      </c>
      <c r="I106" s="319" t="s">
        <v>22</v>
      </c>
      <c r="J106" s="320" t="s">
        <v>22</v>
      </c>
      <c r="K106" s="320" t="s">
        <v>22</v>
      </c>
      <c r="L106" s="317" t="s">
        <v>22</v>
      </c>
      <c r="M106" s="327" t="s">
        <v>22</v>
      </c>
      <c r="N106" s="327" t="s">
        <v>22</v>
      </c>
      <c r="O106" s="317" t="s">
        <v>22</v>
      </c>
    </row>
    <row r="107" spans="2:15" x14ac:dyDescent="0.35">
      <c r="B107" s="315">
        <v>44328</v>
      </c>
      <c r="C107" s="316" t="s">
        <v>36</v>
      </c>
      <c r="D107" s="317" t="s">
        <v>22</v>
      </c>
      <c r="E107" s="317" t="s">
        <v>22</v>
      </c>
      <c r="F107" s="317" t="s">
        <v>22</v>
      </c>
      <c r="G107" s="317" t="s">
        <v>22</v>
      </c>
      <c r="H107" s="318" t="s">
        <v>22</v>
      </c>
      <c r="I107" s="319" t="s">
        <v>22</v>
      </c>
      <c r="J107" s="320" t="s">
        <v>22</v>
      </c>
      <c r="K107" s="320" t="s">
        <v>22</v>
      </c>
      <c r="L107" s="317" t="s">
        <v>22</v>
      </c>
      <c r="M107" s="327" t="s">
        <v>22</v>
      </c>
      <c r="N107" s="327" t="s">
        <v>22</v>
      </c>
      <c r="O107" s="317"/>
    </row>
    <row r="108" spans="2:15" x14ac:dyDescent="0.35">
      <c r="B108" s="315">
        <v>44329</v>
      </c>
      <c r="C108" s="316" t="s">
        <v>37</v>
      </c>
      <c r="D108" s="317">
        <v>21</v>
      </c>
      <c r="E108" s="317">
        <v>788</v>
      </c>
      <c r="F108" s="317">
        <v>362</v>
      </c>
      <c r="G108" s="317">
        <v>20</v>
      </c>
      <c r="H108" s="318" t="s">
        <v>22</v>
      </c>
      <c r="I108" s="319" t="s">
        <v>22</v>
      </c>
      <c r="J108" s="320">
        <v>3</v>
      </c>
      <c r="K108" s="320" t="s">
        <v>22</v>
      </c>
      <c r="L108" s="317" t="s">
        <v>22</v>
      </c>
      <c r="M108" s="327" t="s">
        <v>22</v>
      </c>
      <c r="N108" s="327" t="s">
        <v>22</v>
      </c>
      <c r="O108" s="317">
        <v>1194</v>
      </c>
    </row>
    <row r="109" spans="2:15" s="157" customFormat="1" x14ac:dyDescent="0.35">
      <c r="B109" s="323">
        <v>44330</v>
      </c>
      <c r="C109" s="324" t="s">
        <v>38</v>
      </c>
      <c r="D109" s="333">
        <v>1004</v>
      </c>
      <c r="E109" s="325">
        <v>2138</v>
      </c>
      <c r="F109" s="325">
        <v>3035</v>
      </c>
      <c r="G109" s="325">
        <v>159</v>
      </c>
      <c r="H109" s="325" t="s">
        <v>22</v>
      </c>
      <c r="I109" s="325" t="s">
        <v>22</v>
      </c>
      <c r="J109" s="325">
        <v>266</v>
      </c>
      <c r="K109" s="325" t="s">
        <v>22</v>
      </c>
      <c r="L109" s="325">
        <f>+L100</f>
        <v>61</v>
      </c>
      <c r="M109" s="325"/>
      <c r="N109" s="325"/>
      <c r="O109" s="325">
        <f>SUM(D109:J109)</f>
        <v>6602</v>
      </c>
    </row>
    <row r="110" spans="2:15" x14ac:dyDescent="0.35">
      <c r="B110" s="315">
        <v>44348</v>
      </c>
      <c r="C110" s="316" t="s">
        <v>21</v>
      </c>
      <c r="D110" s="319">
        <v>294</v>
      </c>
      <c r="E110" s="319">
        <v>461</v>
      </c>
      <c r="F110" s="319">
        <v>493</v>
      </c>
      <c r="G110" s="319">
        <v>24</v>
      </c>
      <c r="H110" s="320" t="s">
        <v>22</v>
      </c>
      <c r="I110" s="319" t="s">
        <v>22</v>
      </c>
      <c r="J110" s="318">
        <v>36</v>
      </c>
      <c r="K110" s="320" t="s">
        <v>22</v>
      </c>
      <c r="L110" s="319">
        <v>2799</v>
      </c>
      <c r="M110" s="327" t="s">
        <v>22</v>
      </c>
      <c r="N110" s="327" t="s">
        <v>22</v>
      </c>
      <c r="O110" s="319">
        <v>1308</v>
      </c>
    </row>
    <row r="111" spans="2:15" x14ac:dyDescent="0.35">
      <c r="B111" s="315">
        <v>44349</v>
      </c>
      <c r="C111" s="316" t="s">
        <v>23</v>
      </c>
      <c r="D111" s="317">
        <v>151</v>
      </c>
      <c r="E111" s="317">
        <v>125</v>
      </c>
      <c r="F111" s="317">
        <v>548</v>
      </c>
      <c r="G111" s="317">
        <v>56</v>
      </c>
      <c r="H111" s="318" t="s">
        <v>22</v>
      </c>
      <c r="I111" s="319" t="s">
        <v>22</v>
      </c>
      <c r="J111" s="320">
        <v>169</v>
      </c>
      <c r="K111" s="320" t="s">
        <v>22</v>
      </c>
      <c r="L111" s="317" t="s">
        <v>22</v>
      </c>
      <c r="M111" s="327" t="s">
        <v>22</v>
      </c>
      <c r="N111" s="327" t="s">
        <v>22</v>
      </c>
      <c r="O111" s="317">
        <v>1409</v>
      </c>
    </row>
    <row r="112" spans="2:15" x14ac:dyDescent="0.35">
      <c r="B112" s="315">
        <v>44350</v>
      </c>
      <c r="C112" s="316" t="s">
        <v>24</v>
      </c>
      <c r="D112" s="317">
        <v>14</v>
      </c>
      <c r="E112" s="317">
        <v>14</v>
      </c>
      <c r="F112" s="317">
        <v>6</v>
      </c>
      <c r="G112" s="317" t="s">
        <v>22</v>
      </c>
      <c r="H112" s="318" t="s">
        <v>22</v>
      </c>
      <c r="I112" s="319" t="s">
        <v>22</v>
      </c>
      <c r="J112" s="320" t="s">
        <v>22</v>
      </c>
      <c r="K112" s="320" t="s">
        <v>22</v>
      </c>
      <c r="L112" s="317" t="s">
        <v>22</v>
      </c>
      <c r="M112" s="327" t="s">
        <v>22</v>
      </c>
      <c r="N112" s="327" t="s">
        <v>22</v>
      </c>
      <c r="O112" s="317">
        <v>34</v>
      </c>
    </row>
    <row r="113" spans="2:15" x14ac:dyDescent="0.35">
      <c r="B113" s="315">
        <v>44351</v>
      </c>
      <c r="C113" s="316" t="s">
        <v>25</v>
      </c>
      <c r="D113" s="317">
        <v>4</v>
      </c>
      <c r="E113" s="317" t="s">
        <v>22</v>
      </c>
      <c r="F113" s="317">
        <v>4</v>
      </c>
      <c r="G113" s="317" t="s">
        <v>22</v>
      </c>
      <c r="H113" s="318" t="s">
        <v>22</v>
      </c>
      <c r="I113" s="319" t="s">
        <v>22</v>
      </c>
      <c r="J113" s="320" t="s">
        <v>22</v>
      </c>
      <c r="K113" s="320" t="s">
        <v>22</v>
      </c>
      <c r="L113" s="317" t="s">
        <v>22</v>
      </c>
      <c r="M113" s="327" t="s">
        <v>22</v>
      </c>
      <c r="N113" s="327" t="s">
        <v>22</v>
      </c>
      <c r="O113" s="317">
        <v>8</v>
      </c>
    </row>
    <row r="114" spans="2:15" x14ac:dyDescent="0.35">
      <c r="B114" s="315">
        <v>44352</v>
      </c>
      <c r="C114" s="316" t="s">
        <v>26</v>
      </c>
      <c r="D114" s="317">
        <v>36</v>
      </c>
      <c r="E114" s="317">
        <v>617</v>
      </c>
      <c r="F114" s="317">
        <v>1028</v>
      </c>
      <c r="G114" s="317">
        <v>18</v>
      </c>
      <c r="H114" s="318" t="s">
        <v>22</v>
      </c>
      <c r="I114" s="319" t="s">
        <v>22</v>
      </c>
      <c r="J114" s="320">
        <v>31</v>
      </c>
      <c r="K114" s="320" t="s">
        <v>22</v>
      </c>
      <c r="L114" s="317" t="s">
        <v>22</v>
      </c>
      <c r="M114" s="327" t="s">
        <v>22</v>
      </c>
      <c r="N114" s="327" t="s">
        <v>22</v>
      </c>
      <c r="O114" s="317">
        <v>1730</v>
      </c>
    </row>
    <row r="115" spans="2:15" x14ac:dyDescent="0.35">
      <c r="B115" s="315">
        <v>44353</v>
      </c>
      <c r="C115" s="316" t="s">
        <v>27</v>
      </c>
      <c r="D115" s="317">
        <v>12</v>
      </c>
      <c r="E115" s="317">
        <v>84</v>
      </c>
      <c r="F115" s="317">
        <v>143</v>
      </c>
      <c r="G115" s="317">
        <v>5</v>
      </c>
      <c r="H115" s="318" t="s">
        <v>22</v>
      </c>
      <c r="I115" s="319" t="s">
        <v>22</v>
      </c>
      <c r="J115" s="320">
        <v>86</v>
      </c>
      <c r="K115" s="320" t="s">
        <v>22</v>
      </c>
      <c r="L115" s="317">
        <v>109</v>
      </c>
      <c r="M115" s="327" t="s">
        <v>22</v>
      </c>
      <c r="N115" s="327" t="s">
        <v>22</v>
      </c>
      <c r="O115" s="317">
        <v>330</v>
      </c>
    </row>
    <row r="116" spans="2:15" x14ac:dyDescent="0.35">
      <c r="B116" s="315">
        <v>44352</v>
      </c>
      <c r="C116" s="316" t="s">
        <v>28</v>
      </c>
      <c r="D116" s="317">
        <v>262</v>
      </c>
      <c r="E116" s="317" t="s">
        <v>22</v>
      </c>
      <c r="F116" s="317" t="s">
        <v>22</v>
      </c>
      <c r="G116" s="317" t="s">
        <v>22</v>
      </c>
      <c r="H116" s="318" t="s">
        <v>22</v>
      </c>
      <c r="I116" s="319" t="s">
        <v>22</v>
      </c>
      <c r="J116" s="320" t="s">
        <v>22</v>
      </c>
      <c r="K116" s="320" t="s">
        <v>22</v>
      </c>
      <c r="L116" s="317" t="s">
        <v>22</v>
      </c>
      <c r="M116" s="327" t="s">
        <v>22</v>
      </c>
      <c r="N116" s="327" t="s">
        <v>22</v>
      </c>
      <c r="O116" s="317">
        <v>262</v>
      </c>
    </row>
    <row r="117" spans="2:15" x14ac:dyDescent="0.35">
      <c r="B117" s="315">
        <v>44353</v>
      </c>
      <c r="C117" s="316" t="s">
        <v>29</v>
      </c>
      <c r="D117" s="317">
        <v>70</v>
      </c>
      <c r="E117" s="317">
        <v>204</v>
      </c>
      <c r="F117" s="317">
        <v>786</v>
      </c>
      <c r="G117" s="317">
        <v>24</v>
      </c>
      <c r="H117" s="318" t="s">
        <v>22</v>
      </c>
      <c r="I117" s="319" t="s">
        <v>22</v>
      </c>
      <c r="J117" s="320">
        <v>23</v>
      </c>
      <c r="K117" s="320" t="s">
        <v>22</v>
      </c>
      <c r="L117" s="317" t="s">
        <v>22</v>
      </c>
      <c r="M117" s="327" t="s">
        <v>22</v>
      </c>
      <c r="N117" s="327" t="s">
        <v>22</v>
      </c>
      <c r="O117" s="317">
        <v>107</v>
      </c>
    </row>
    <row r="118" spans="2:15" x14ac:dyDescent="0.35">
      <c r="B118" s="315">
        <v>44354</v>
      </c>
      <c r="C118" s="316" t="s">
        <v>30</v>
      </c>
      <c r="D118" s="317">
        <v>48</v>
      </c>
      <c r="E118" s="317">
        <v>84</v>
      </c>
      <c r="F118" s="317">
        <v>34</v>
      </c>
      <c r="G118" s="317">
        <v>5</v>
      </c>
      <c r="H118" s="318" t="s">
        <v>22</v>
      </c>
      <c r="I118" s="319" t="s">
        <v>22</v>
      </c>
      <c r="J118" s="320">
        <v>3</v>
      </c>
      <c r="K118" s="320" t="s">
        <v>22</v>
      </c>
      <c r="L118" s="317" t="s">
        <v>22</v>
      </c>
      <c r="M118" s="327" t="s">
        <v>22</v>
      </c>
      <c r="N118" s="327" t="s">
        <v>22</v>
      </c>
      <c r="O118" s="317">
        <v>174</v>
      </c>
    </row>
    <row r="119" spans="2:15" x14ac:dyDescent="0.35">
      <c r="B119" s="315">
        <v>44355</v>
      </c>
      <c r="C119" s="316" t="s">
        <v>31</v>
      </c>
      <c r="D119" s="317">
        <v>100</v>
      </c>
      <c r="E119" s="317">
        <v>137</v>
      </c>
      <c r="F119" s="317">
        <v>213</v>
      </c>
      <c r="G119" s="317">
        <v>12</v>
      </c>
      <c r="H119" s="318" t="s">
        <v>22</v>
      </c>
      <c r="I119" s="319" t="s">
        <v>22</v>
      </c>
      <c r="J119" s="320">
        <v>2</v>
      </c>
      <c r="K119" s="320" t="s">
        <v>22</v>
      </c>
      <c r="L119" s="317">
        <v>272</v>
      </c>
      <c r="M119" s="327" t="s">
        <v>22</v>
      </c>
      <c r="N119" s="327" t="s">
        <v>22</v>
      </c>
      <c r="O119" s="317">
        <v>464</v>
      </c>
    </row>
    <row r="120" spans="2:15" x14ac:dyDescent="0.35">
      <c r="B120" s="315">
        <v>44356</v>
      </c>
      <c r="C120" s="316" t="s">
        <v>32</v>
      </c>
      <c r="D120" s="317" t="s">
        <v>22</v>
      </c>
      <c r="E120" s="317" t="s">
        <v>22</v>
      </c>
      <c r="F120" s="317">
        <v>252</v>
      </c>
      <c r="G120" s="317" t="s">
        <v>22</v>
      </c>
      <c r="H120" s="318" t="s">
        <v>22</v>
      </c>
      <c r="I120" s="319" t="s">
        <v>22</v>
      </c>
      <c r="J120" s="320" t="s">
        <v>22</v>
      </c>
      <c r="K120" s="320" t="s">
        <v>22</v>
      </c>
      <c r="L120" s="317" t="s">
        <v>22</v>
      </c>
      <c r="M120" s="327" t="s">
        <v>22</v>
      </c>
      <c r="N120" s="327" t="s">
        <v>22</v>
      </c>
      <c r="O120" s="317">
        <v>252</v>
      </c>
    </row>
    <row r="121" spans="2:15" x14ac:dyDescent="0.35">
      <c r="B121" s="315">
        <v>44356</v>
      </c>
      <c r="C121" s="316" t="s">
        <v>33</v>
      </c>
      <c r="D121" s="317" t="s">
        <v>22</v>
      </c>
      <c r="E121" s="317" t="s">
        <v>22</v>
      </c>
      <c r="F121" s="317">
        <v>72</v>
      </c>
      <c r="G121" s="317" t="s">
        <v>22</v>
      </c>
      <c r="H121" s="318" t="s">
        <v>22</v>
      </c>
      <c r="I121" s="319" t="s">
        <v>22</v>
      </c>
      <c r="J121" s="320" t="s">
        <v>22</v>
      </c>
      <c r="K121" s="320" t="s">
        <v>22</v>
      </c>
      <c r="L121" s="317" t="s">
        <v>22</v>
      </c>
      <c r="M121" s="327" t="s">
        <v>22</v>
      </c>
      <c r="N121" s="327" t="s">
        <v>22</v>
      </c>
      <c r="O121" s="317">
        <v>72</v>
      </c>
    </row>
    <row r="122" spans="2:15" x14ac:dyDescent="0.35">
      <c r="B122" s="315">
        <v>44357</v>
      </c>
      <c r="C122" s="316" t="s">
        <v>34</v>
      </c>
      <c r="D122" s="317" t="s">
        <v>22</v>
      </c>
      <c r="E122" s="317" t="s">
        <v>22</v>
      </c>
      <c r="F122" s="317">
        <v>1</v>
      </c>
      <c r="G122" s="317" t="s">
        <v>22</v>
      </c>
      <c r="H122" s="318" t="s">
        <v>22</v>
      </c>
      <c r="I122" s="319" t="s">
        <v>22</v>
      </c>
      <c r="J122" s="320" t="s">
        <v>22</v>
      </c>
      <c r="K122" s="320" t="s">
        <v>22</v>
      </c>
      <c r="L122" s="317" t="s">
        <v>22</v>
      </c>
      <c r="M122" s="327" t="s">
        <v>22</v>
      </c>
      <c r="N122" s="327" t="s">
        <v>22</v>
      </c>
      <c r="O122" s="317">
        <v>1</v>
      </c>
    </row>
    <row r="123" spans="2:15" x14ac:dyDescent="0.35">
      <c r="B123" s="315">
        <v>44358</v>
      </c>
      <c r="C123" s="316" t="s">
        <v>35</v>
      </c>
      <c r="D123" s="317" t="s">
        <v>22</v>
      </c>
      <c r="E123" s="317" t="s">
        <v>22</v>
      </c>
      <c r="F123" s="317">
        <v>2</v>
      </c>
      <c r="G123" s="317" t="s">
        <v>22</v>
      </c>
      <c r="H123" s="318" t="s">
        <v>22</v>
      </c>
      <c r="I123" s="319" t="s">
        <v>22</v>
      </c>
      <c r="J123" s="320" t="s">
        <v>22</v>
      </c>
      <c r="K123" s="320" t="s">
        <v>22</v>
      </c>
      <c r="L123" s="317" t="s">
        <v>22</v>
      </c>
      <c r="M123" s="327" t="s">
        <v>22</v>
      </c>
      <c r="N123" s="327" t="s">
        <v>22</v>
      </c>
      <c r="O123" s="317">
        <v>2</v>
      </c>
    </row>
    <row r="124" spans="2:15" x14ac:dyDescent="0.35">
      <c r="B124" s="315">
        <v>44359</v>
      </c>
      <c r="C124" s="316" t="s">
        <v>40</v>
      </c>
      <c r="D124" s="317" t="s">
        <v>22</v>
      </c>
      <c r="E124" s="317" t="s">
        <v>22</v>
      </c>
      <c r="F124" s="317">
        <v>76</v>
      </c>
      <c r="G124" s="317" t="s">
        <v>22</v>
      </c>
      <c r="H124" s="318" t="s">
        <v>22</v>
      </c>
      <c r="I124" s="319" t="s">
        <v>22</v>
      </c>
      <c r="J124" s="320" t="s">
        <v>22</v>
      </c>
      <c r="K124" s="320" t="s">
        <v>22</v>
      </c>
      <c r="L124" s="317" t="s">
        <v>22</v>
      </c>
      <c r="M124" s="327" t="s">
        <v>22</v>
      </c>
      <c r="N124" s="327" t="s">
        <v>22</v>
      </c>
      <c r="O124" s="317">
        <v>76</v>
      </c>
    </row>
    <row r="125" spans="2:15" x14ac:dyDescent="0.35">
      <c r="B125" s="315">
        <v>44359</v>
      </c>
      <c r="C125" s="316" t="s">
        <v>36</v>
      </c>
      <c r="D125" s="317" t="s">
        <v>22</v>
      </c>
      <c r="E125" s="317" t="s">
        <v>22</v>
      </c>
      <c r="F125" s="317">
        <v>1</v>
      </c>
      <c r="G125" s="317" t="s">
        <v>22</v>
      </c>
      <c r="H125" s="318" t="s">
        <v>22</v>
      </c>
      <c r="I125" s="319" t="s">
        <v>22</v>
      </c>
      <c r="J125" s="320" t="s">
        <v>22</v>
      </c>
      <c r="K125" s="320" t="s">
        <v>22</v>
      </c>
      <c r="L125" s="317" t="s">
        <v>22</v>
      </c>
      <c r="M125" s="327" t="s">
        <v>22</v>
      </c>
      <c r="N125" s="327" t="s">
        <v>22</v>
      </c>
      <c r="O125" s="317">
        <v>1</v>
      </c>
    </row>
    <row r="126" spans="2:15" x14ac:dyDescent="0.35">
      <c r="B126" s="315">
        <v>44360</v>
      </c>
      <c r="C126" s="316" t="s">
        <v>37</v>
      </c>
      <c r="D126" s="317">
        <v>23</v>
      </c>
      <c r="E126" s="317">
        <v>841</v>
      </c>
      <c r="F126" s="317" t="s">
        <v>22</v>
      </c>
      <c r="G126" s="317">
        <v>14</v>
      </c>
      <c r="H126" s="318" t="s">
        <v>22</v>
      </c>
      <c r="I126" s="319" t="s">
        <v>22</v>
      </c>
      <c r="J126" s="320">
        <v>13</v>
      </c>
      <c r="K126" s="334" t="s">
        <v>22</v>
      </c>
      <c r="L126" s="317" t="s">
        <v>22</v>
      </c>
      <c r="M126" s="327" t="s">
        <v>22</v>
      </c>
      <c r="N126" s="327" t="s">
        <v>22</v>
      </c>
      <c r="O126" s="317">
        <v>891</v>
      </c>
    </row>
    <row r="127" spans="2:15" s="157" customFormat="1" x14ac:dyDescent="0.35">
      <c r="B127" s="323">
        <v>44361</v>
      </c>
      <c r="C127" s="324" t="s">
        <v>38</v>
      </c>
      <c r="D127" s="333">
        <v>1014</v>
      </c>
      <c r="E127" s="325">
        <v>2567</v>
      </c>
      <c r="F127" s="325">
        <v>3659</v>
      </c>
      <c r="G127" s="325">
        <v>158</v>
      </c>
      <c r="H127" s="325" t="s">
        <v>22</v>
      </c>
      <c r="I127" s="325" t="s">
        <v>22</v>
      </c>
      <c r="J127" s="325">
        <v>363</v>
      </c>
      <c r="K127" s="325" t="s">
        <v>22</v>
      </c>
      <c r="L127" s="325">
        <f>+L110+L115+L119</f>
        <v>3180</v>
      </c>
      <c r="M127" s="325" t="s">
        <v>22</v>
      </c>
      <c r="N127" s="325" t="s">
        <v>22</v>
      </c>
      <c r="O127" s="325">
        <f>SUM(D127:J127)</f>
        <v>7761</v>
      </c>
    </row>
    <row r="128" spans="2:15" s="157" customFormat="1" x14ac:dyDescent="0.35">
      <c r="B128" s="388" t="s">
        <v>39</v>
      </c>
      <c r="C128" s="389"/>
      <c r="D128" s="331">
        <f>+D127+D109+D92</f>
        <v>3040</v>
      </c>
      <c r="E128" s="331">
        <f>+E127+E109+E92</f>
        <v>6135</v>
      </c>
      <c r="F128" s="331">
        <f>+F127+F109+F92</f>
        <v>10003</v>
      </c>
      <c r="G128" s="331">
        <f>+G127+G109+G92</f>
        <v>475</v>
      </c>
      <c r="H128" s="335" t="s">
        <v>22</v>
      </c>
      <c r="I128" s="335" t="s">
        <v>22</v>
      </c>
      <c r="J128" s="335">
        <f>+J127+J109+J92</f>
        <v>847</v>
      </c>
      <c r="K128" s="335" t="s">
        <v>22</v>
      </c>
      <c r="L128" s="331">
        <f>+M109+L127</f>
        <v>3180</v>
      </c>
      <c r="M128" s="335" t="s">
        <v>22</v>
      </c>
      <c r="N128" s="335" t="s">
        <v>22</v>
      </c>
      <c r="O128" s="331">
        <f>SUM(D128:J128)</f>
        <v>20500</v>
      </c>
    </row>
    <row r="129" spans="2:15" x14ac:dyDescent="0.35">
      <c r="B129" s="315">
        <v>44378</v>
      </c>
      <c r="C129" s="316" t="s">
        <v>21</v>
      </c>
      <c r="D129" s="319">
        <v>292</v>
      </c>
      <c r="E129" s="319">
        <v>465</v>
      </c>
      <c r="F129" s="319">
        <v>680</v>
      </c>
      <c r="G129" s="319">
        <v>25</v>
      </c>
      <c r="H129" s="318" t="s">
        <v>22</v>
      </c>
      <c r="I129" s="319" t="s">
        <v>22</v>
      </c>
      <c r="J129" s="318">
        <v>29</v>
      </c>
      <c r="K129" s="320" t="s">
        <v>22</v>
      </c>
      <c r="L129" s="319">
        <v>483</v>
      </c>
      <c r="M129" s="327" t="s">
        <v>22</v>
      </c>
      <c r="N129" s="327" t="s">
        <v>22</v>
      </c>
      <c r="O129" s="319">
        <f>SUM(D129:K129)</f>
        <v>1491</v>
      </c>
    </row>
    <row r="130" spans="2:15" x14ac:dyDescent="0.35">
      <c r="B130" s="315">
        <v>44379</v>
      </c>
      <c r="C130" s="316" t="s">
        <v>23</v>
      </c>
      <c r="D130" s="317">
        <v>172</v>
      </c>
      <c r="E130" s="317">
        <v>112</v>
      </c>
      <c r="F130" s="317">
        <v>579</v>
      </c>
      <c r="G130" s="317">
        <v>79</v>
      </c>
      <c r="H130" s="318" t="s">
        <v>22</v>
      </c>
      <c r="I130" s="319" t="s">
        <v>22</v>
      </c>
      <c r="J130" s="320">
        <v>217</v>
      </c>
      <c r="K130" s="320" t="s">
        <v>22</v>
      </c>
      <c r="L130" s="319" t="s">
        <v>22</v>
      </c>
      <c r="M130" s="327" t="s">
        <v>22</v>
      </c>
      <c r="N130" s="327" t="s">
        <v>22</v>
      </c>
      <c r="O130" s="319">
        <f>SUM(D130:J130)</f>
        <v>1159</v>
      </c>
    </row>
    <row r="131" spans="2:15" x14ac:dyDescent="0.35">
      <c r="B131" s="315">
        <v>44380</v>
      </c>
      <c r="C131" s="316" t="s">
        <v>24</v>
      </c>
      <c r="D131" s="317">
        <v>9</v>
      </c>
      <c r="E131" s="317">
        <v>16</v>
      </c>
      <c r="F131" s="317">
        <v>47</v>
      </c>
      <c r="G131" s="317">
        <v>3</v>
      </c>
      <c r="H131" s="318" t="s">
        <v>22</v>
      </c>
      <c r="I131" s="319" t="s">
        <v>22</v>
      </c>
      <c r="J131" s="320" t="s">
        <v>22</v>
      </c>
      <c r="K131" s="320" t="s">
        <v>22</v>
      </c>
      <c r="L131" s="319" t="s">
        <v>22</v>
      </c>
      <c r="M131" s="327" t="s">
        <v>22</v>
      </c>
      <c r="N131" s="327" t="s">
        <v>22</v>
      </c>
      <c r="O131" s="319">
        <f>SUM(D131:J131)</f>
        <v>75</v>
      </c>
    </row>
    <row r="132" spans="2:15" x14ac:dyDescent="0.35">
      <c r="B132" s="315">
        <v>44381</v>
      </c>
      <c r="C132" s="316" t="s">
        <v>25</v>
      </c>
      <c r="D132" s="317">
        <v>5</v>
      </c>
      <c r="E132" s="317">
        <v>0</v>
      </c>
      <c r="F132" s="317">
        <v>36</v>
      </c>
      <c r="G132" s="317" t="s">
        <v>22</v>
      </c>
      <c r="H132" s="318" t="s">
        <v>22</v>
      </c>
      <c r="I132" s="319" t="s">
        <v>22</v>
      </c>
      <c r="J132" s="320">
        <v>2</v>
      </c>
      <c r="K132" s="320" t="s">
        <v>22</v>
      </c>
      <c r="L132" s="319" t="s">
        <v>22</v>
      </c>
      <c r="M132" s="327" t="s">
        <v>22</v>
      </c>
      <c r="N132" s="327" t="s">
        <v>22</v>
      </c>
      <c r="O132" s="319">
        <f>SUM(D132:J132)</f>
        <v>43</v>
      </c>
    </row>
    <row r="133" spans="2:15" x14ac:dyDescent="0.35">
      <c r="B133" s="315">
        <v>44382</v>
      </c>
      <c r="C133" s="316" t="s">
        <v>26</v>
      </c>
      <c r="D133" s="317">
        <v>52</v>
      </c>
      <c r="E133" s="317">
        <v>326</v>
      </c>
      <c r="F133" s="317">
        <v>396</v>
      </c>
      <c r="G133" s="317">
        <v>65</v>
      </c>
      <c r="H133" s="318" t="s">
        <v>22</v>
      </c>
      <c r="I133" s="319" t="s">
        <v>22</v>
      </c>
      <c r="J133" s="320">
        <v>44</v>
      </c>
      <c r="K133" s="320" t="s">
        <v>22</v>
      </c>
      <c r="L133" s="319" t="s">
        <v>22</v>
      </c>
      <c r="M133" s="327" t="s">
        <v>22</v>
      </c>
      <c r="N133" s="327" t="s">
        <v>22</v>
      </c>
      <c r="O133" s="319">
        <f>SUM(D133:J133)</f>
        <v>883</v>
      </c>
    </row>
    <row r="134" spans="2:15" x14ac:dyDescent="0.35">
      <c r="B134" s="315">
        <v>44383</v>
      </c>
      <c r="C134" s="316" t="s">
        <v>27</v>
      </c>
      <c r="D134" s="317">
        <v>11</v>
      </c>
      <c r="E134" s="317">
        <v>51</v>
      </c>
      <c r="F134" s="317">
        <v>151</v>
      </c>
      <c r="G134" s="317">
        <v>7</v>
      </c>
      <c r="H134" s="318" t="s">
        <v>22</v>
      </c>
      <c r="I134" s="319" t="s">
        <v>22</v>
      </c>
      <c r="J134" s="320">
        <v>87</v>
      </c>
      <c r="K134" s="320" t="s">
        <v>22</v>
      </c>
      <c r="L134" s="319">
        <v>62</v>
      </c>
      <c r="M134" s="327" t="s">
        <v>22</v>
      </c>
      <c r="N134" s="327" t="s">
        <v>22</v>
      </c>
      <c r="O134" s="319">
        <f>SUM(D134:K134)</f>
        <v>307</v>
      </c>
    </row>
    <row r="135" spans="2:15" x14ac:dyDescent="0.35">
      <c r="B135" s="315">
        <v>44384</v>
      </c>
      <c r="C135" s="316" t="s">
        <v>28</v>
      </c>
      <c r="D135" s="317">
        <v>221</v>
      </c>
      <c r="E135" s="317" t="s">
        <v>22</v>
      </c>
      <c r="F135" s="317" t="s">
        <v>22</v>
      </c>
      <c r="G135" s="317" t="s">
        <v>22</v>
      </c>
      <c r="H135" s="318" t="s">
        <v>22</v>
      </c>
      <c r="I135" s="319" t="s">
        <v>22</v>
      </c>
      <c r="J135" s="320" t="s">
        <v>22</v>
      </c>
      <c r="K135" s="320" t="s">
        <v>22</v>
      </c>
      <c r="L135" s="319" t="s">
        <v>22</v>
      </c>
      <c r="M135" s="327" t="s">
        <v>22</v>
      </c>
      <c r="N135" s="327" t="s">
        <v>22</v>
      </c>
      <c r="O135" s="319">
        <f>SUM(D135:J135)</f>
        <v>221</v>
      </c>
    </row>
    <row r="136" spans="2:15" x14ac:dyDescent="0.35">
      <c r="B136" s="315">
        <v>44385</v>
      </c>
      <c r="C136" s="316" t="s">
        <v>29</v>
      </c>
      <c r="D136" s="317">
        <v>73</v>
      </c>
      <c r="E136" s="317">
        <v>235</v>
      </c>
      <c r="F136" s="317">
        <v>515</v>
      </c>
      <c r="G136" s="317">
        <v>16</v>
      </c>
      <c r="H136" s="318" t="s">
        <v>22</v>
      </c>
      <c r="I136" s="319" t="s">
        <v>22</v>
      </c>
      <c r="J136" s="320">
        <v>6</v>
      </c>
      <c r="K136" s="320" t="s">
        <v>22</v>
      </c>
      <c r="L136" s="319" t="s">
        <v>22</v>
      </c>
      <c r="M136" s="327" t="s">
        <v>22</v>
      </c>
      <c r="N136" s="327" t="s">
        <v>22</v>
      </c>
      <c r="O136" s="319">
        <f>SUM(D136:J136)</f>
        <v>845</v>
      </c>
    </row>
    <row r="137" spans="2:15" x14ac:dyDescent="0.35">
      <c r="B137" s="315">
        <v>44386</v>
      </c>
      <c r="C137" s="316" t="s">
        <v>30</v>
      </c>
      <c r="D137" s="317">
        <v>51</v>
      </c>
      <c r="E137" s="317">
        <v>116</v>
      </c>
      <c r="F137" s="317">
        <v>86</v>
      </c>
      <c r="G137" s="317">
        <v>3</v>
      </c>
      <c r="H137" s="318" t="s">
        <v>22</v>
      </c>
      <c r="I137" s="319" t="s">
        <v>22</v>
      </c>
      <c r="J137" s="320">
        <v>2</v>
      </c>
      <c r="K137" s="320" t="s">
        <v>22</v>
      </c>
      <c r="L137" s="319" t="s">
        <v>22</v>
      </c>
      <c r="M137" s="327" t="s">
        <v>22</v>
      </c>
      <c r="N137" s="327" t="s">
        <v>22</v>
      </c>
      <c r="O137" s="319">
        <f>SUM(D137:J137)</f>
        <v>258</v>
      </c>
    </row>
    <row r="138" spans="2:15" x14ac:dyDescent="0.35">
      <c r="B138" s="315">
        <v>44387</v>
      </c>
      <c r="C138" s="316" t="s">
        <v>31</v>
      </c>
      <c r="D138" s="317">
        <v>91</v>
      </c>
      <c r="E138" s="317">
        <v>176</v>
      </c>
      <c r="F138" s="317">
        <v>216</v>
      </c>
      <c r="G138" s="317">
        <v>5</v>
      </c>
      <c r="H138" s="318" t="s">
        <v>22</v>
      </c>
      <c r="I138" s="319" t="s">
        <v>22</v>
      </c>
      <c r="J138" s="320">
        <v>7</v>
      </c>
      <c r="K138" s="320" t="s">
        <v>22</v>
      </c>
      <c r="L138" s="319">
        <v>124</v>
      </c>
      <c r="M138" s="327" t="s">
        <v>22</v>
      </c>
      <c r="N138" s="327" t="s">
        <v>22</v>
      </c>
      <c r="O138" s="319">
        <f>SUM(D138:K138)</f>
        <v>495</v>
      </c>
    </row>
    <row r="139" spans="2:15" x14ac:dyDescent="0.35">
      <c r="B139" s="315">
        <v>44388</v>
      </c>
      <c r="C139" s="316" t="s">
        <v>32</v>
      </c>
      <c r="D139" s="317" t="s">
        <v>22</v>
      </c>
      <c r="E139" s="317" t="s">
        <v>22</v>
      </c>
      <c r="F139" s="317">
        <v>182</v>
      </c>
      <c r="G139" s="317" t="s">
        <v>22</v>
      </c>
      <c r="H139" s="318" t="s">
        <v>22</v>
      </c>
      <c r="I139" s="319" t="s">
        <v>22</v>
      </c>
      <c r="J139" s="320" t="s">
        <v>22</v>
      </c>
      <c r="K139" s="320" t="s">
        <v>22</v>
      </c>
      <c r="L139" s="319" t="s">
        <v>22</v>
      </c>
      <c r="M139" s="327" t="s">
        <v>22</v>
      </c>
      <c r="N139" s="327" t="s">
        <v>22</v>
      </c>
      <c r="O139" s="319">
        <f>SUM(D139:J139)</f>
        <v>182</v>
      </c>
    </row>
    <row r="140" spans="2:15" x14ac:dyDescent="0.35">
      <c r="B140" s="315">
        <v>44389</v>
      </c>
      <c r="C140" s="316" t="s">
        <v>33</v>
      </c>
      <c r="D140" s="317" t="s">
        <v>22</v>
      </c>
      <c r="E140" s="317" t="s">
        <v>22</v>
      </c>
      <c r="F140" s="317">
        <v>109</v>
      </c>
      <c r="G140" s="317" t="s">
        <v>22</v>
      </c>
      <c r="H140" s="318" t="s">
        <v>22</v>
      </c>
      <c r="I140" s="319" t="s">
        <v>22</v>
      </c>
      <c r="J140" s="320" t="s">
        <v>22</v>
      </c>
      <c r="K140" s="320" t="s">
        <v>22</v>
      </c>
      <c r="L140" s="319" t="s">
        <v>22</v>
      </c>
      <c r="M140" s="327" t="s">
        <v>22</v>
      </c>
      <c r="N140" s="327" t="s">
        <v>22</v>
      </c>
      <c r="O140" s="319">
        <f>SUM(D140:J140)</f>
        <v>109</v>
      </c>
    </row>
    <row r="141" spans="2:15" x14ac:dyDescent="0.35">
      <c r="B141" s="315">
        <v>44390</v>
      </c>
      <c r="C141" s="316" t="s">
        <v>34</v>
      </c>
      <c r="D141" s="317" t="s">
        <v>22</v>
      </c>
      <c r="E141" s="317" t="s">
        <v>22</v>
      </c>
      <c r="F141" s="317">
        <v>6</v>
      </c>
      <c r="G141" s="317" t="s">
        <v>22</v>
      </c>
      <c r="H141" s="318" t="s">
        <v>22</v>
      </c>
      <c r="I141" s="319" t="s">
        <v>22</v>
      </c>
      <c r="J141" s="320" t="s">
        <v>22</v>
      </c>
      <c r="K141" s="320" t="s">
        <v>22</v>
      </c>
      <c r="L141" s="319" t="s">
        <v>22</v>
      </c>
      <c r="M141" s="327" t="s">
        <v>22</v>
      </c>
      <c r="N141" s="327" t="s">
        <v>22</v>
      </c>
      <c r="O141" s="319">
        <f>SUM(D141:J141)</f>
        <v>6</v>
      </c>
    </row>
    <row r="142" spans="2:15" x14ac:dyDescent="0.35">
      <c r="B142" s="315">
        <v>44391</v>
      </c>
      <c r="C142" s="316" t="s">
        <v>35</v>
      </c>
      <c r="D142" s="317" t="s">
        <v>22</v>
      </c>
      <c r="E142" s="317" t="s">
        <v>22</v>
      </c>
      <c r="F142" s="317">
        <v>1</v>
      </c>
      <c r="G142" s="317" t="s">
        <v>22</v>
      </c>
      <c r="H142" s="318" t="s">
        <v>22</v>
      </c>
      <c r="I142" s="319" t="s">
        <v>22</v>
      </c>
      <c r="J142" s="320" t="s">
        <v>22</v>
      </c>
      <c r="K142" s="320" t="s">
        <v>22</v>
      </c>
      <c r="L142" s="319" t="s">
        <v>22</v>
      </c>
      <c r="M142" s="327" t="s">
        <v>22</v>
      </c>
      <c r="N142" s="327" t="s">
        <v>22</v>
      </c>
      <c r="O142" s="319">
        <f>SUM(D142:J142)</f>
        <v>1</v>
      </c>
    </row>
    <row r="143" spans="2:15" x14ac:dyDescent="0.35">
      <c r="B143" s="315">
        <v>44392</v>
      </c>
      <c r="C143" s="316" t="s">
        <v>40</v>
      </c>
      <c r="D143" s="317" t="s">
        <v>22</v>
      </c>
      <c r="E143" s="317" t="s">
        <v>22</v>
      </c>
      <c r="F143" s="317" t="s">
        <v>22</v>
      </c>
      <c r="G143" s="317" t="s">
        <v>22</v>
      </c>
      <c r="H143" s="318" t="s">
        <v>22</v>
      </c>
      <c r="I143" s="319" t="s">
        <v>22</v>
      </c>
      <c r="J143" s="320" t="s">
        <v>22</v>
      </c>
      <c r="K143" s="320" t="s">
        <v>22</v>
      </c>
      <c r="L143" s="319" t="s">
        <v>22</v>
      </c>
      <c r="M143" s="327" t="s">
        <v>22</v>
      </c>
      <c r="N143" s="327" t="s">
        <v>22</v>
      </c>
      <c r="O143" s="319" t="s">
        <v>22</v>
      </c>
    </row>
    <row r="144" spans="2:15" x14ac:dyDescent="0.35">
      <c r="B144" s="315">
        <v>44393</v>
      </c>
      <c r="C144" s="316" t="s">
        <v>36</v>
      </c>
      <c r="D144" s="317" t="s">
        <v>22</v>
      </c>
      <c r="E144" s="317" t="s">
        <v>22</v>
      </c>
      <c r="F144" s="317">
        <v>10</v>
      </c>
      <c r="G144" s="317" t="s">
        <v>22</v>
      </c>
      <c r="H144" s="318" t="s">
        <v>22</v>
      </c>
      <c r="I144" s="319" t="s">
        <v>22</v>
      </c>
      <c r="J144" s="320" t="s">
        <v>22</v>
      </c>
      <c r="K144" s="320" t="s">
        <v>22</v>
      </c>
      <c r="L144" s="319" t="s">
        <v>22</v>
      </c>
      <c r="M144" s="327" t="s">
        <v>22</v>
      </c>
      <c r="N144" s="327" t="s">
        <v>22</v>
      </c>
      <c r="O144" s="319">
        <f>SUM(D144:J144)</f>
        <v>10</v>
      </c>
    </row>
    <row r="145" spans="2:15" x14ac:dyDescent="0.35">
      <c r="B145" s="315">
        <v>44394</v>
      </c>
      <c r="C145" s="316" t="s">
        <v>37</v>
      </c>
      <c r="D145" s="317">
        <v>113</v>
      </c>
      <c r="E145" s="317">
        <v>1034</v>
      </c>
      <c r="F145" s="317" t="s">
        <v>22</v>
      </c>
      <c r="G145" s="317">
        <v>8</v>
      </c>
      <c r="H145" s="318" t="s">
        <v>22</v>
      </c>
      <c r="I145" s="319" t="s">
        <v>22</v>
      </c>
      <c r="J145" s="320">
        <v>13</v>
      </c>
      <c r="K145" s="320" t="s">
        <v>22</v>
      </c>
      <c r="L145" s="319" t="s">
        <v>22</v>
      </c>
      <c r="M145" s="327" t="s">
        <v>22</v>
      </c>
      <c r="N145" s="327" t="s">
        <v>22</v>
      </c>
      <c r="O145" s="319">
        <f>SUM(D145:J145)</f>
        <v>1168</v>
      </c>
    </row>
    <row r="146" spans="2:15" s="157" customFormat="1" x14ac:dyDescent="0.35">
      <c r="B146" s="328">
        <v>44395</v>
      </c>
      <c r="C146" s="324" t="s">
        <v>38</v>
      </c>
      <c r="D146" s="333">
        <f>SUM(D129:D145)</f>
        <v>1090</v>
      </c>
      <c r="E146" s="333">
        <f>SUM(E129:E145)</f>
        <v>2531</v>
      </c>
      <c r="F146" s="333">
        <f>SUM(F129:F145)</f>
        <v>3014</v>
      </c>
      <c r="G146" s="333">
        <f>SUM(G129:G145)</f>
        <v>211</v>
      </c>
      <c r="H146" s="325" t="s">
        <v>22</v>
      </c>
      <c r="I146" s="325" t="s">
        <v>22</v>
      </c>
      <c r="J146" s="325">
        <f>SUM(J129:J145)</f>
        <v>407</v>
      </c>
      <c r="K146" s="325"/>
      <c r="L146" s="325">
        <f>+L129+L134+L138</f>
        <v>669</v>
      </c>
      <c r="M146" s="325" t="s">
        <v>22</v>
      </c>
      <c r="N146" s="325" t="s">
        <v>22</v>
      </c>
      <c r="O146" s="336">
        <f>SUM(D146:J146)</f>
        <v>7253</v>
      </c>
    </row>
    <row r="147" spans="2:15" x14ac:dyDescent="0.35">
      <c r="B147" s="315">
        <v>44409</v>
      </c>
      <c r="C147" s="316" t="s">
        <v>21</v>
      </c>
      <c r="D147" s="319">
        <v>279</v>
      </c>
      <c r="E147" s="319">
        <v>125</v>
      </c>
      <c r="F147" s="319">
        <v>264</v>
      </c>
      <c r="G147" s="319">
        <v>11</v>
      </c>
      <c r="H147" s="318" t="s">
        <v>22</v>
      </c>
      <c r="I147" s="319" t="s">
        <v>22</v>
      </c>
      <c r="J147" s="318">
        <v>15</v>
      </c>
      <c r="K147" s="320" t="s">
        <v>22</v>
      </c>
      <c r="L147" s="319">
        <v>505</v>
      </c>
      <c r="M147" s="327" t="s">
        <v>22</v>
      </c>
      <c r="N147" s="327" t="s">
        <v>22</v>
      </c>
      <c r="O147" s="337">
        <f>SUM(D147:K147)</f>
        <v>694</v>
      </c>
    </row>
    <row r="148" spans="2:15" x14ac:dyDescent="0.35">
      <c r="B148" s="315">
        <v>44410</v>
      </c>
      <c r="C148" s="316" t="s">
        <v>23</v>
      </c>
      <c r="D148" s="317">
        <v>183</v>
      </c>
      <c r="E148" s="317">
        <v>61</v>
      </c>
      <c r="F148" s="317">
        <v>195</v>
      </c>
      <c r="G148" s="317">
        <v>29</v>
      </c>
      <c r="H148" s="318" t="s">
        <v>22</v>
      </c>
      <c r="I148" s="319" t="s">
        <v>22</v>
      </c>
      <c r="J148" s="320">
        <v>102</v>
      </c>
      <c r="K148" s="320" t="s">
        <v>22</v>
      </c>
      <c r="L148" s="319" t="s">
        <v>22</v>
      </c>
      <c r="M148" s="327" t="s">
        <v>22</v>
      </c>
      <c r="N148" s="327" t="s">
        <v>22</v>
      </c>
      <c r="O148" s="337">
        <f>SUM(D148:J148)</f>
        <v>570</v>
      </c>
    </row>
    <row r="149" spans="2:15" x14ac:dyDescent="0.35">
      <c r="B149" s="315">
        <v>44411</v>
      </c>
      <c r="C149" s="316" t="s">
        <v>24</v>
      </c>
      <c r="D149" s="317">
        <v>13</v>
      </c>
      <c r="E149" s="317">
        <v>9</v>
      </c>
      <c r="F149" s="317">
        <v>22</v>
      </c>
      <c r="G149" s="317">
        <v>2</v>
      </c>
      <c r="H149" s="318" t="s">
        <v>22</v>
      </c>
      <c r="I149" s="319" t="s">
        <v>22</v>
      </c>
      <c r="J149" s="318" t="s">
        <v>22</v>
      </c>
      <c r="K149" s="320" t="s">
        <v>22</v>
      </c>
      <c r="L149" s="319" t="s">
        <v>22</v>
      </c>
      <c r="M149" s="327" t="s">
        <v>22</v>
      </c>
      <c r="N149" s="327" t="s">
        <v>22</v>
      </c>
      <c r="O149" s="337">
        <f>SUM(D149:J149)</f>
        <v>46</v>
      </c>
    </row>
    <row r="150" spans="2:15" x14ac:dyDescent="0.35">
      <c r="B150" s="315">
        <v>44412</v>
      </c>
      <c r="C150" s="316" t="s">
        <v>25</v>
      </c>
      <c r="D150" s="317">
        <v>14</v>
      </c>
      <c r="E150" s="317">
        <v>1</v>
      </c>
      <c r="F150" s="317">
        <v>10</v>
      </c>
      <c r="G150" s="317">
        <v>0</v>
      </c>
      <c r="H150" s="318" t="s">
        <v>22</v>
      </c>
      <c r="I150" s="319" t="s">
        <v>22</v>
      </c>
      <c r="J150" s="318" t="s">
        <v>22</v>
      </c>
      <c r="K150" s="320" t="s">
        <v>22</v>
      </c>
      <c r="L150" s="319" t="s">
        <v>22</v>
      </c>
      <c r="M150" s="327" t="s">
        <v>22</v>
      </c>
      <c r="N150" s="327" t="s">
        <v>22</v>
      </c>
      <c r="O150" s="337">
        <f>SUM(D150:J150)</f>
        <v>25</v>
      </c>
    </row>
    <row r="151" spans="2:15" x14ac:dyDescent="0.35">
      <c r="B151" s="315">
        <v>44413</v>
      </c>
      <c r="C151" s="316" t="s">
        <v>26</v>
      </c>
      <c r="D151" s="317">
        <v>41</v>
      </c>
      <c r="E151" s="317">
        <v>92</v>
      </c>
      <c r="F151" s="317">
        <v>111</v>
      </c>
      <c r="G151" s="317">
        <v>19</v>
      </c>
      <c r="H151" s="318" t="s">
        <v>22</v>
      </c>
      <c r="I151" s="319" t="s">
        <v>22</v>
      </c>
      <c r="J151" s="320">
        <v>27</v>
      </c>
      <c r="K151" s="320" t="s">
        <v>22</v>
      </c>
      <c r="L151" s="319" t="s">
        <v>22</v>
      </c>
      <c r="M151" s="327" t="s">
        <v>22</v>
      </c>
      <c r="N151" s="327" t="s">
        <v>22</v>
      </c>
      <c r="O151" s="337">
        <f>SUM(D151:J151)</f>
        <v>290</v>
      </c>
    </row>
    <row r="152" spans="2:15" x14ac:dyDescent="0.35">
      <c r="B152" s="315">
        <v>44414</v>
      </c>
      <c r="C152" s="316" t="s">
        <v>27</v>
      </c>
      <c r="D152" s="317">
        <v>15</v>
      </c>
      <c r="E152" s="317">
        <v>48</v>
      </c>
      <c r="F152" s="317">
        <v>38</v>
      </c>
      <c r="G152" s="317">
        <v>2</v>
      </c>
      <c r="H152" s="318" t="s">
        <v>22</v>
      </c>
      <c r="I152" s="319" t="s">
        <v>22</v>
      </c>
      <c r="J152" s="320">
        <v>80</v>
      </c>
      <c r="K152" s="320" t="s">
        <v>22</v>
      </c>
      <c r="L152" s="319">
        <v>73</v>
      </c>
      <c r="M152" s="327" t="s">
        <v>22</v>
      </c>
      <c r="N152" s="327" t="s">
        <v>22</v>
      </c>
      <c r="O152" s="337">
        <f>SUM(D152:K152)</f>
        <v>183</v>
      </c>
    </row>
    <row r="153" spans="2:15" x14ac:dyDescent="0.35">
      <c r="B153" s="315">
        <v>44415</v>
      </c>
      <c r="C153" s="316" t="s">
        <v>28</v>
      </c>
      <c r="D153" s="317">
        <v>247</v>
      </c>
      <c r="E153" s="319" t="s">
        <v>22</v>
      </c>
      <c r="F153" s="319" t="s">
        <v>22</v>
      </c>
      <c r="G153" s="319" t="s">
        <v>22</v>
      </c>
      <c r="H153" s="318" t="s">
        <v>22</v>
      </c>
      <c r="I153" s="319" t="s">
        <v>22</v>
      </c>
      <c r="J153" s="318" t="s">
        <v>22</v>
      </c>
      <c r="K153" s="320" t="s">
        <v>22</v>
      </c>
      <c r="L153" s="319" t="s">
        <v>22</v>
      </c>
      <c r="M153" s="327" t="s">
        <v>22</v>
      </c>
      <c r="N153" s="327" t="s">
        <v>22</v>
      </c>
      <c r="O153" s="337">
        <f>SUM(D153:J153)</f>
        <v>247</v>
      </c>
    </row>
    <row r="154" spans="2:15" x14ac:dyDescent="0.35">
      <c r="B154" s="315">
        <v>44416</v>
      </c>
      <c r="C154" s="316" t="s">
        <v>29</v>
      </c>
      <c r="D154" s="317">
        <v>52</v>
      </c>
      <c r="E154" s="317">
        <v>111</v>
      </c>
      <c r="F154" s="317">
        <v>162</v>
      </c>
      <c r="G154" s="317">
        <v>2</v>
      </c>
      <c r="H154" s="318" t="s">
        <v>22</v>
      </c>
      <c r="I154" s="319" t="s">
        <v>22</v>
      </c>
      <c r="J154" s="320">
        <v>12</v>
      </c>
      <c r="K154" s="320" t="s">
        <v>22</v>
      </c>
      <c r="L154" s="319" t="s">
        <v>22</v>
      </c>
      <c r="M154" s="327" t="s">
        <v>22</v>
      </c>
      <c r="N154" s="327" t="s">
        <v>22</v>
      </c>
      <c r="O154" s="337">
        <f>SUM(D154:J154)</f>
        <v>339</v>
      </c>
    </row>
    <row r="155" spans="2:15" x14ac:dyDescent="0.35">
      <c r="B155" s="315">
        <v>44417</v>
      </c>
      <c r="C155" s="316" t="s">
        <v>30</v>
      </c>
      <c r="D155" s="317">
        <v>64</v>
      </c>
      <c r="E155" s="317">
        <v>28</v>
      </c>
      <c r="F155" s="317">
        <v>27</v>
      </c>
      <c r="G155" s="317">
        <v>1</v>
      </c>
      <c r="H155" s="318" t="s">
        <v>22</v>
      </c>
      <c r="I155" s="319" t="s">
        <v>22</v>
      </c>
      <c r="J155" s="318" t="s">
        <v>22</v>
      </c>
      <c r="K155" s="320" t="s">
        <v>22</v>
      </c>
      <c r="L155" s="319" t="s">
        <v>22</v>
      </c>
      <c r="M155" s="327" t="s">
        <v>22</v>
      </c>
      <c r="N155" s="327" t="s">
        <v>22</v>
      </c>
      <c r="O155" s="337">
        <f>SUM(D155:J155)</f>
        <v>120</v>
      </c>
    </row>
    <row r="156" spans="2:15" x14ac:dyDescent="0.35">
      <c r="B156" s="315">
        <v>44418</v>
      </c>
      <c r="C156" s="316" t="s">
        <v>31</v>
      </c>
      <c r="D156" s="317">
        <v>100</v>
      </c>
      <c r="E156" s="317">
        <v>56</v>
      </c>
      <c r="F156" s="317">
        <v>68</v>
      </c>
      <c r="G156" s="317">
        <v>1</v>
      </c>
      <c r="H156" s="318" t="s">
        <v>22</v>
      </c>
      <c r="I156" s="319" t="s">
        <v>22</v>
      </c>
      <c r="J156" s="320">
        <v>1</v>
      </c>
      <c r="K156" s="320" t="s">
        <v>22</v>
      </c>
      <c r="L156" s="319">
        <v>208</v>
      </c>
      <c r="M156" s="327" t="s">
        <v>22</v>
      </c>
      <c r="N156" s="327" t="s">
        <v>22</v>
      </c>
      <c r="O156" s="337">
        <f>SUM(D156:K156)</f>
        <v>226</v>
      </c>
    </row>
    <row r="157" spans="2:15" x14ac:dyDescent="0.35">
      <c r="B157" s="315">
        <v>44419</v>
      </c>
      <c r="C157" s="316" t="s">
        <v>32</v>
      </c>
      <c r="D157" s="319" t="s">
        <v>22</v>
      </c>
      <c r="E157" s="319" t="s">
        <v>22</v>
      </c>
      <c r="F157" s="317">
        <v>62</v>
      </c>
      <c r="G157" s="319" t="s">
        <v>22</v>
      </c>
      <c r="H157" s="318" t="s">
        <v>22</v>
      </c>
      <c r="I157" s="319" t="s">
        <v>22</v>
      </c>
      <c r="J157" s="318" t="s">
        <v>22</v>
      </c>
      <c r="K157" s="320" t="s">
        <v>22</v>
      </c>
      <c r="L157" s="319" t="s">
        <v>22</v>
      </c>
      <c r="M157" s="327" t="s">
        <v>22</v>
      </c>
      <c r="N157" s="327" t="s">
        <v>22</v>
      </c>
      <c r="O157" s="337">
        <f>SUM(D157:J157)</f>
        <v>62</v>
      </c>
    </row>
    <row r="158" spans="2:15" x14ac:dyDescent="0.35">
      <c r="B158" s="315">
        <v>44420</v>
      </c>
      <c r="C158" s="316" t="s">
        <v>33</v>
      </c>
      <c r="D158" s="319" t="s">
        <v>22</v>
      </c>
      <c r="E158" s="319" t="s">
        <v>22</v>
      </c>
      <c r="F158" s="317">
        <v>12</v>
      </c>
      <c r="G158" s="319" t="s">
        <v>22</v>
      </c>
      <c r="H158" s="318" t="s">
        <v>22</v>
      </c>
      <c r="I158" s="319" t="s">
        <v>22</v>
      </c>
      <c r="J158" s="318" t="s">
        <v>22</v>
      </c>
      <c r="K158" s="320" t="s">
        <v>22</v>
      </c>
      <c r="L158" s="319" t="s">
        <v>22</v>
      </c>
      <c r="M158" s="327" t="s">
        <v>22</v>
      </c>
      <c r="N158" s="327" t="s">
        <v>22</v>
      </c>
      <c r="O158" s="337">
        <f>SUM(D158:J158)</f>
        <v>12</v>
      </c>
    </row>
    <row r="159" spans="2:15" x14ac:dyDescent="0.35">
      <c r="B159" s="315">
        <v>44421</v>
      </c>
      <c r="C159" s="316" t="s">
        <v>34</v>
      </c>
      <c r="D159" s="319" t="s">
        <v>22</v>
      </c>
      <c r="E159" s="319" t="s">
        <v>22</v>
      </c>
      <c r="F159" s="317">
        <v>2</v>
      </c>
      <c r="G159" s="319" t="s">
        <v>22</v>
      </c>
      <c r="H159" s="318" t="s">
        <v>22</v>
      </c>
      <c r="I159" s="319" t="s">
        <v>22</v>
      </c>
      <c r="J159" s="318" t="s">
        <v>22</v>
      </c>
      <c r="K159" s="320" t="s">
        <v>22</v>
      </c>
      <c r="L159" s="319" t="s">
        <v>22</v>
      </c>
      <c r="M159" s="327" t="s">
        <v>22</v>
      </c>
      <c r="N159" s="327" t="s">
        <v>22</v>
      </c>
      <c r="O159" s="337">
        <f>SUM(D159:J159)</f>
        <v>2</v>
      </c>
    </row>
    <row r="160" spans="2:15" x14ac:dyDescent="0.35">
      <c r="B160" s="315">
        <v>44422</v>
      </c>
      <c r="C160" s="316" t="s">
        <v>35</v>
      </c>
      <c r="D160" s="319" t="s">
        <v>22</v>
      </c>
      <c r="E160" s="319" t="s">
        <v>22</v>
      </c>
      <c r="F160" s="319" t="s">
        <v>22</v>
      </c>
      <c r="G160" s="319" t="s">
        <v>22</v>
      </c>
      <c r="H160" s="318" t="s">
        <v>22</v>
      </c>
      <c r="I160" s="319" t="s">
        <v>22</v>
      </c>
      <c r="J160" s="318" t="s">
        <v>22</v>
      </c>
      <c r="K160" s="320" t="s">
        <v>22</v>
      </c>
      <c r="L160" s="319" t="s">
        <v>22</v>
      </c>
      <c r="M160" s="327" t="s">
        <v>22</v>
      </c>
      <c r="N160" s="327" t="s">
        <v>22</v>
      </c>
      <c r="O160" s="319" t="s">
        <v>22</v>
      </c>
    </row>
    <row r="161" spans="2:15" x14ac:dyDescent="0.35">
      <c r="B161" s="315">
        <v>44423</v>
      </c>
      <c r="C161" s="316" t="s">
        <v>40</v>
      </c>
      <c r="D161" s="319" t="s">
        <v>22</v>
      </c>
      <c r="E161" s="319" t="s">
        <v>22</v>
      </c>
      <c r="F161" s="319" t="s">
        <v>22</v>
      </c>
      <c r="G161" s="319" t="s">
        <v>22</v>
      </c>
      <c r="H161" s="318" t="s">
        <v>22</v>
      </c>
      <c r="I161" s="319" t="s">
        <v>22</v>
      </c>
      <c r="J161" s="318" t="s">
        <v>22</v>
      </c>
      <c r="K161" s="320" t="s">
        <v>22</v>
      </c>
      <c r="L161" s="319" t="s">
        <v>22</v>
      </c>
      <c r="M161" s="327" t="s">
        <v>22</v>
      </c>
      <c r="N161" s="327" t="s">
        <v>22</v>
      </c>
      <c r="O161" s="319" t="s">
        <v>22</v>
      </c>
    </row>
    <row r="162" spans="2:15" x14ac:dyDescent="0.35">
      <c r="B162" s="315">
        <v>44424</v>
      </c>
      <c r="C162" s="316" t="s">
        <v>36</v>
      </c>
      <c r="D162" s="319" t="s">
        <v>22</v>
      </c>
      <c r="E162" s="319" t="s">
        <v>22</v>
      </c>
      <c r="F162" s="317">
        <v>2</v>
      </c>
      <c r="G162" s="319" t="s">
        <v>22</v>
      </c>
      <c r="H162" s="318" t="s">
        <v>22</v>
      </c>
      <c r="I162" s="319" t="s">
        <v>22</v>
      </c>
      <c r="J162" s="318" t="s">
        <v>22</v>
      </c>
      <c r="K162" s="320" t="s">
        <v>22</v>
      </c>
      <c r="L162" s="319" t="s">
        <v>22</v>
      </c>
      <c r="M162" s="327" t="s">
        <v>22</v>
      </c>
      <c r="N162" s="327" t="s">
        <v>22</v>
      </c>
      <c r="O162" s="337">
        <f>SUM(D162:J162)</f>
        <v>2</v>
      </c>
    </row>
    <row r="163" spans="2:15" x14ac:dyDescent="0.35">
      <c r="B163" s="315">
        <v>44425</v>
      </c>
      <c r="C163" s="316" t="s">
        <v>37</v>
      </c>
      <c r="D163" s="317">
        <v>3</v>
      </c>
      <c r="E163" s="317">
        <v>1639</v>
      </c>
      <c r="F163" s="317">
        <v>1741</v>
      </c>
      <c r="G163" s="317">
        <v>102</v>
      </c>
      <c r="H163" s="318" t="s">
        <v>22</v>
      </c>
      <c r="I163" s="319" t="s">
        <v>22</v>
      </c>
      <c r="J163" s="320">
        <v>130</v>
      </c>
      <c r="K163" s="320" t="s">
        <v>22</v>
      </c>
      <c r="L163" s="319" t="s">
        <v>22</v>
      </c>
      <c r="M163" s="327" t="s">
        <v>22</v>
      </c>
      <c r="N163" s="327" t="s">
        <v>22</v>
      </c>
      <c r="O163" s="337">
        <f>SUM(D163:J163)</f>
        <v>3615</v>
      </c>
    </row>
    <row r="164" spans="2:15" s="157" customFormat="1" x14ac:dyDescent="0.35">
      <c r="B164" s="328">
        <v>44426</v>
      </c>
      <c r="C164" s="324" t="s">
        <v>38</v>
      </c>
      <c r="D164" s="333">
        <f>SUM(D147:D163)</f>
        <v>1011</v>
      </c>
      <c r="E164" s="333">
        <f>SUM(E147:E163)</f>
        <v>2170</v>
      </c>
      <c r="F164" s="333">
        <f>SUM(F147:F163)</f>
        <v>2716</v>
      </c>
      <c r="G164" s="333">
        <f>SUM(G147:G163)</f>
        <v>169</v>
      </c>
      <c r="H164" s="325" t="s">
        <v>22</v>
      </c>
      <c r="I164" s="325" t="s">
        <v>22</v>
      </c>
      <c r="J164" s="325">
        <f>SUM(J147:J163)</f>
        <v>367</v>
      </c>
      <c r="K164" s="325"/>
      <c r="L164" s="325">
        <f>+L147+L152+L156</f>
        <v>786</v>
      </c>
      <c r="M164" s="325" t="s">
        <v>22</v>
      </c>
      <c r="N164" s="325" t="s">
        <v>22</v>
      </c>
      <c r="O164" s="326">
        <f>SUM(D164:J164)</f>
        <v>6433</v>
      </c>
    </row>
    <row r="165" spans="2:15" x14ac:dyDescent="0.35">
      <c r="B165" s="315">
        <v>44440</v>
      </c>
      <c r="C165" s="316" t="s">
        <v>21</v>
      </c>
      <c r="D165" s="319">
        <v>269</v>
      </c>
      <c r="E165" s="319">
        <v>408</v>
      </c>
      <c r="F165" s="319">
        <v>584</v>
      </c>
      <c r="G165" s="319">
        <v>20</v>
      </c>
      <c r="H165" s="318" t="s">
        <v>22</v>
      </c>
      <c r="I165" s="319" t="s">
        <v>22</v>
      </c>
      <c r="J165" s="318">
        <v>17</v>
      </c>
      <c r="K165" s="320" t="s">
        <v>22</v>
      </c>
      <c r="L165" s="319">
        <v>518</v>
      </c>
      <c r="M165" s="319"/>
      <c r="N165" s="319"/>
      <c r="O165" s="319">
        <f>SUM(D165:K165)</f>
        <v>1298</v>
      </c>
    </row>
    <row r="166" spans="2:15" x14ac:dyDescent="0.35">
      <c r="B166" s="315">
        <v>44441</v>
      </c>
      <c r="C166" s="316" t="s">
        <v>23</v>
      </c>
      <c r="D166" s="317">
        <v>159</v>
      </c>
      <c r="E166" s="317">
        <v>104</v>
      </c>
      <c r="F166" s="317">
        <v>594</v>
      </c>
      <c r="G166" s="317">
        <v>48</v>
      </c>
      <c r="H166" s="318" t="s">
        <v>22</v>
      </c>
      <c r="I166" s="319" t="s">
        <v>22</v>
      </c>
      <c r="J166" s="320">
        <v>100</v>
      </c>
      <c r="K166" s="320" t="s">
        <v>22</v>
      </c>
      <c r="L166" s="320" t="s">
        <v>22</v>
      </c>
      <c r="M166" s="320" t="s">
        <v>22</v>
      </c>
      <c r="N166" s="320" t="s">
        <v>22</v>
      </c>
      <c r="O166" s="319">
        <f>SUM(D166:J166)</f>
        <v>1005</v>
      </c>
    </row>
    <row r="167" spans="2:15" x14ac:dyDescent="0.35">
      <c r="B167" s="315">
        <v>44442</v>
      </c>
      <c r="C167" s="316" t="s">
        <v>24</v>
      </c>
      <c r="D167" s="317">
        <v>7</v>
      </c>
      <c r="E167" s="317">
        <v>16</v>
      </c>
      <c r="F167" s="317">
        <v>39</v>
      </c>
      <c r="G167" s="317" t="s">
        <v>22</v>
      </c>
      <c r="H167" s="318" t="s">
        <v>22</v>
      </c>
      <c r="I167" s="319" t="s">
        <v>22</v>
      </c>
      <c r="J167" s="320" t="s">
        <v>22</v>
      </c>
      <c r="K167" s="320" t="s">
        <v>22</v>
      </c>
      <c r="L167" s="320" t="s">
        <v>22</v>
      </c>
      <c r="M167" s="320" t="s">
        <v>22</v>
      </c>
      <c r="N167" s="320" t="s">
        <v>22</v>
      </c>
      <c r="O167" s="319">
        <f>SUM(D167:J167)</f>
        <v>62</v>
      </c>
    </row>
    <row r="168" spans="2:15" x14ac:dyDescent="0.35">
      <c r="B168" s="315">
        <v>44443</v>
      </c>
      <c r="C168" s="316" t="s">
        <v>25</v>
      </c>
      <c r="D168" s="317">
        <v>7</v>
      </c>
      <c r="E168" s="317">
        <v>2</v>
      </c>
      <c r="F168" s="317">
        <v>19</v>
      </c>
      <c r="G168" s="317" t="s">
        <v>22</v>
      </c>
      <c r="H168" s="318" t="s">
        <v>22</v>
      </c>
      <c r="I168" s="319" t="s">
        <v>22</v>
      </c>
      <c r="J168" s="320" t="s">
        <v>22</v>
      </c>
      <c r="K168" s="320" t="s">
        <v>22</v>
      </c>
      <c r="L168" s="320" t="s">
        <v>22</v>
      </c>
      <c r="M168" s="320" t="s">
        <v>22</v>
      </c>
      <c r="N168" s="320" t="s">
        <v>22</v>
      </c>
      <c r="O168" s="319">
        <f>SUM(D168:J168)</f>
        <v>28</v>
      </c>
    </row>
    <row r="169" spans="2:15" x14ac:dyDescent="0.35">
      <c r="B169" s="315">
        <v>44444</v>
      </c>
      <c r="C169" s="316" t="s">
        <v>26</v>
      </c>
      <c r="D169" s="317">
        <v>38</v>
      </c>
      <c r="E169" s="317">
        <v>323</v>
      </c>
      <c r="F169" s="317">
        <v>82</v>
      </c>
      <c r="G169" s="317">
        <v>22</v>
      </c>
      <c r="H169" s="318" t="s">
        <v>22</v>
      </c>
      <c r="I169" s="319" t="s">
        <v>22</v>
      </c>
      <c r="J169" s="320">
        <v>38</v>
      </c>
      <c r="K169" s="320" t="s">
        <v>22</v>
      </c>
      <c r="L169" s="320" t="s">
        <v>22</v>
      </c>
      <c r="M169" s="320" t="s">
        <v>22</v>
      </c>
      <c r="N169" s="320" t="s">
        <v>22</v>
      </c>
      <c r="O169" s="319">
        <f>SUM(D169:J169)</f>
        <v>503</v>
      </c>
    </row>
    <row r="170" spans="2:15" x14ac:dyDescent="0.35">
      <c r="B170" s="315">
        <v>44445</v>
      </c>
      <c r="C170" s="316" t="s">
        <v>27</v>
      </c>
      <c r="D170" s="317">
        <v>7</v>
      </c>
      <c r="E170" s="317">
        <v>70</v>
      </c>
      <c r="F170" s="317">
        <v>79</v>
      </c>
      <c r="G170" s="317">
        <v>4</v>
      </c>
      <c r="H170" s="318" t="s">
        <v>22</v>
      </c>
      <c r="I170" s="319" t="s">
        <v>22</v>
      </c>
      <c r="J170" s="320">
        <v>4</v>
      </c>
      <c r="K170" s="320" t="s">
        <v>22</v>
      </c>
      <c r="L170" s="319">
        <v>91</v>
      </c>
      <c r="M170" s="319"/>
      <c r="N170" s="319"/>
      <c r="O170" s="319">
        <f>SUM(D170:K170)</f>
        <v>164</v>
      </c>
    </row>
    <row r="171" spans="2:15" x14ac:dyDescent="0.35">
      <c r="B171" s="315">
        <v>44446</v>
      </c>
      <c r="C171" s="316" t="s">
        <v>28</v>
      </c>
      <c r="D171" s="317">
        <v>224</v>
      </c>
      <c r="E171" s="317" t="s">
        <v>22</v>
      </c>
      <c r="F171" s="317" t="s">
        <v>22</v>
      </c>
      <c r="G171" s="317" t="s">
        <v>22</v>
      </c>
      <c r="H171" s="318" t="s">
        <v>22</v>
      </c>
      <c r="I171" s="319" t="s">
        <v>22</v>
      </c>
      <c r="J171" s="320" t="s">
        <v>22</v>
      </c>
      <c r="K171" s="320" t="s">
        <v>22</v>
      </c>
      <c r="L171" s="320" t="s">
        <v>22</v>
      </c>
      <c r="M171" s="320" t="s">
        <v>22</v>
      </c>
      <c r="N171" s="320" t="s">
        <v>22</v>
      </c>
      <c r="O171" s="319">
        <f>SUM(D171:J171)</f>
        <v>224</v>
      </c>
    </row>
    <row r="172" spans="2:15" x14ac:dyDescent="0.35">
      <c r="B172" s="315">
        <v>44447</v>
      </c>
      <c r="C172" s="316" t="s">
        <v>29</v>
      </c>
      <c r="D172" s="317">
        <v>49</v>
      </c>
      <c r="E172" s="317">
        <v>167</v>
      </c>
      <c r="F172" s="317">
        <v>285</v>
      </c>
      <c r="G172" s="317">
        <v>22</v>
      </c>
      <c r="H172" s="318" t="s">
        <v>22</v>
      </c>
      <c r="I172" s="319" t="s">
        <v>22</v>
      </c>
      <c r="J172" s="320">
        <v>1</v>
      </c>
      <c r="K172" s="320" t="s">
        <v>22</v>
      </c>
      <c r="L172" s="320" t="s">
        <v>22</v>
      </c>
      <c r="M172" s="320" t="s">
        <v>22</v>
      </c>
      <c r="N172" s="320" t="s">
        <v>22</v>
      </c>
      <c r="O172" s="319">
        <f>SUM(D172:J172)</f>
        <v>524</v>
      </c>
    </row>
    <row r="173" spans="2:15" x14ac:dyDescent="0.35">
      <c r="B173" s="315">
        <v>44448</v>
      </c>
      <c r="C173" s="316" t="s">
        <v>30</v>
      </c>
      <c r="D173" s="317">
        <v>69</v>
      </c>
      <c r="E173" s="317">
        <v>95</v>
      </c>
      <c r="F173" s="317">
        <v>76</v>
      </c>
      <c r="G173" s="317">
        <v>3</v>
      </c>
      <c r="H173" s="318" t="s">
        <v>22</v>
      </c>
      <c r="I173" s="319" t="s">
        <v>22</v>
      </c>
      <c r="J173" s="320">
        <v>1</v>
      </c>
      <c r="K173" s="320" t="s">
        <v>22</v>
      </c>
      <c r="L173" s="320" t="s">
        <v>22</v>
      </c>
      <c r="M173" s="320" t="s">
        <v>22</v>
      </c>
      <c r="N173" s="320" t="s">
        <v>22</v>
      </c>
      <c r="O173" s="319">
        <f>SUM(D173:J173)</f>
        <v>244</v>
      </c>
    </row>
    <row r="174" spans="2:15" x14ac:dyDescent="0.35">
      <c r="B174" s="315">
        <v>44449</v>
      </c>
      <c r="C174" s="316" t="s">
        <v>31</v>
      </c>
      <c r="D174" s="317">
        <v>90</v>
      </c>
      <c r="E174" s="317">
        <v>219</v>
      </c>
      <c r="F174" s="317">
        <v>184</v>
      </c>
      <c r="G174" s="317">
        <v>15</v>
      </c>
      <c r="H174" s="318" t="s">
        <v>22</v>
      </c>
      <c r="I174" s="319" t="s">
        <v>22</v>
      </c>
      <c r="J174" s="320">
        <v>4</v>
      </c>
      <c r="K174" s="320" t="s">
        <v>22</v>
      </c>
      <c r="L174" s="319">
        <v>202</v>
      </c>
      <c r="M174" s="320" t="s">
        <v>22</v>
      </c>
      <c r="N174" s="320" t="s">
        <v>22</v>
      </c>
      <c r="O174" s="319">
        <f>SUM(D174:K174)</f>
        <v>512</v>
      </c>
    </row>
    <row r="175" spans="2:15" x14ac:dyDescent="0.35">
      <c r="B175" s="315">
        <v>44450</v>
      </c>
      <c r="C175" s="316" t="s">
        <v>32</v>
      </c>
      <c r="D175" s="317" t="s">
        <v>22</v>
      </c>
      <c r="E175" s="317" t="s">
        <v>22</v>
      </c>
      <c r="F175" s="317">
        <v>137</v>
      </c>
      <c r="G175" s="317" t="s">
        <v>22</v>
      </c>
      <c r="H175" s="318" t="s">
        <v>22</v>
      </c>
      <c r="I175" s="319" t="s">
        <v>22</v>
      </c>
      <c r="J175" s="320" t="s">
        <v>22</v>
      </c>
      <c r="K175" s="320" t="s">
        <v>22</v>
      </c>
      <c r="L175" s="320" t="s">
        <v>22</v>
      </c>
      <c r="M175" s="320" t="s">
        <v>22</v>
      </c>
      <c r="N175" s="320" t="s">
        <v>22</v>
      </c>
      <c r="O175" s="319">
        <f t="shared" ref="O175:O182" si="3">SUM(D175:J175)</f>
        <v>137</v>
      </c>
    </row>
    <row r="176" spans="2:15" x14ac:dyDescent="0.35">
      <c r="B176" s="315">
        <v>44451</v>
      </c>
      <c r="C176" s="316" t="s">
        <v>33</v>
      </c>
      <c r="D176" s="317" t="s">
        <v>22</v>
      </c>
      <c r="E176" s="317" t="s">
        <v>22</v>
      </c>
      <c r="F176" s="317">
        <v>37</v>
      </c>
      <c r="G176" s="317" t="s">
        <v>22</v>
      </c>
      <c r="H176" s="318" t="s">
        <v>22</v>
      </c>
      <c r="I176" s="319" t="s">
        <v>22</v>
      </c>
      <c r="J176" s="320" t="s">
        <v>22</v>
      </c>
      <c r="K176" s="320" t="s">
        <v>22</v>
      </c>
      <c r="L176" s="320" t="s">
        <v>22</v>
      </c>
      <c r="M176" s="320" t="s">
        <v>22</v>
      </c>
      <c r="N176" s="320" t="s">
        <v>22</v>
      </c>
      <c r="O176" s="319">
        <f t="shared" si="3"/>
        <v>37</v>
      </c>
    </row>
    <row r="177" spans="2:15" x14ac:dyDescent="0.35">
      <c r="B177" s="315">
        <v>44452</v>
      </c>
      <c r="C177" s="316" t="s">
        <v>34</v>
      </c>
      <c r="D177" s="317" t="s">
        <v>22</v>
      </c>
      <c r="E177" s="317" t="s">
        <v>22</v>
      </c>
      <c r="F177" s="317">
        <v>1</v>
      </c>
      <c r="G177" s="317" t="s">
        <v>22</v>
      </c>
      <c r="H177" s="318" t="s">
        <v>22</v>
      </c>
      <c r="I177" s="319" t="s">
        <v>22</v>
      </c>
      <c r="J177" s="320" t="s">
        <v>22</v>
      </c>
      <c r="K177" s="320" t="s">
        <v>22</v>
      </c>
      <c r="L177" s="320" t="s">
        <v>22</v>
      </c>
      <c r="M177" s="320" t="s">
        <v>22</v>
      </c>
      <c r="N177" s="320" t="s">
        <v>22</v>
      </c>
      <c r="O177" s="319">
        <f t="shared" si="3"/>
        <v>1</v>
      </c>
    </row>
    <row r="178" spans="2:15" x14ac:dyDescent="0.35">
      <c r="B178" s="315">
        <v>44453</v>
      </c>
      <c r="C178" s="316" t="s">
        <v>35</v>
      </c>
      <c r="D178" s="317" t="s">
        <v>22</v>
      </c>
      <c r="E178" s="317" t="s">
        <v>22</v>
      </c>
      <c r="F178" s="317">
        <v>1</v>
      </c>
      <c r="G178" s="317" t="s">
        <v>22</v>
      </c>
      <c r="H178" s="318" t="s">
        <v>22</v>
      </c>
      <c r="I178" s="319" t="s">
        <v>22</v>
      </c>
      <c r="J178" s="320" t="s">
        <v>22</v>
      </c>
      <c r="K178" s="320" t="s">
        <v>22</v>
      </c>
      <c r="L178" s="320" t="s">
        <v>22</v>
      </c>
      <c r="M178" s="320" t="s">
        <v>22</v>
      </c>
      <c r="N178" s="320" t="s">
        <v>22</v>
      </c>
      <c r="O178" s="319">
        <f t="shared" si="3"/>
        <v>1</v>
      </c>
    </row>
    <row r="179" spans="2:15" x14ac:dyDescent="0.35">
      <c r="B179" s="315">
        <v>44454</v>
      </c>
      <c r="C179" s="316" t="s">
        <v>40</v>
      </c>
      <c r="D179" s="317" t="s">
        <v>22</v>
      </c>
      <c r="E179" s="317">
        <v>5</v>
      </c>
      <c r="F179" s="317">
        <v>34</v>
      </c>
      <c r="G179" s="317" t="s">
        <v>22</v>
      </c>
      <c r="H179" s="318" t="s">
        <v>22</v>
      </c>
      <c r="I179" s="319" t="s">
        <v>22</v>
      </c>
      <c r="J179" s="320" t="s">
        <v>22</v>
      </c>
      <c r="K179" s="320" t="s">
        <v>22</v>
      </c>
      <c r="L179" s="320" t="s">
        <v>22</v>
      </c>
      <c r="M179" s="320" t="s">
        <v>22</v>
      </c>
      <c r="N179" s="320" t="s">
        <v>22</v>
      </c>
      <c r="O179" s="319">
        <f t="shared" si="3"/>
        <v>39</v>
      </c>
    </row>
    <row r="180" spans="2:15" x14ac:dyDescent="0.35">
      <c r="B180" s="315">
        <v>44455</v>
      </c>
      <c r="C180" s="316" t="s">
        <v>36</v>
      </c>
      <c r="D180" s="317" t="s">
        <v>22</v>
      </c>
      <c r="E180" s="317" t="s">
        <v>22</v>
      </c>
      <c r="F180" s="317">
        <v>2</v>
      </c>
      <c r="G180" s="317" t="s">
        <v>22</v>
      </c>
      <c r="H180" s="318" t="s">
        <v>22</v>
      </c>
      <c r="I180" s="319" t="s">
        <v>22</v>
      </c>
      <c r="J180" s="320" t="s">
        <v>22</v>
      </c>
      <c r="K180" s="320" t="s">
        <v>22</v>
      </c>
      <c r="L180" s="320" t="s">
        <v>22</v>
      </c>
      <c r="M180" s="320" t="s">
        <v>22</v>
      </c>
      <c r="N180" s="320" t="s">
        <v>22</v>
      </c>
      <c r="O180" s="319">
        <f t="shared" si="3"/>
        <v>2</v>
      </c>
    </row>
    <row r="181" spans="2:15" x14ac:dyDescent="0.35">
      <c r="B181" s="315">
        <v>44456</v>
      </c>
      <c r="C181" s="316" t="s">
        <v>37</v>
      </c>
      <c r="D181" s="317" t="s">
        <v>22</v>
      </c>
      <c r="E181" s="317">
        <v>762</v>
      </c>
      <c r="F181" s="317">
        <v>177</v>
      </c>
      <c r="G181" s="317">
        <v>7</v>
      </c>
      <c r="H181" s="318" t="s">
        <v>22</v>
      </c>
      <c r="I181" s="319" t="s">
        <v>22</v>
      </c>
      <c r="J181" s="320">
        <v>149</v>
      </c>
      <c r="K181" s="320" t="s">
        <v>22</v>
      </c>
      <c r="L181" s="320" t="s">
        <v>22</v>
      </c>
      <c r="M181" s="320" t="s">
        <v>22</v>
      </c>
      <c r="N181" s="320" t="s">
        <v>22</v>
      </c>
      <c r="O181" s="319">
        <f t="shared" si="3"/>
        <v>1095</v>
      </c>
    </row>
    <row r="182" spans="2:15" s="157" customFormat="1" x14ac:dyDescent="0.35">
      <c r="B182" s="328">
        <v>44457</v>
      </c>
      <c r="C182" s="324" t="s">
        <v>38</v>
      </c>
      <c r="D182" s="333">
        <f>SUM(D165:D181)</f>
        <v>919</v>
      </c>
      <c r="E182" s="333">
        <f>SUM(E165:E181)</f>
        <v>2171</v>
      </c>
      <c r="F182" s="333">
        <f>SUM(F165:F181)</f>
        <v>2331</v>
      </c>
      <c r="G182" s="333">
        <f>SUM(G165:G181)</f>
        <v>141</v>
      </c>
      <c r="H182" s="325" t="s">
        <v>22</v>
      </c>
      <c r="I182" s="325" t="s">
        <v>22</v>
      </c>
      <c r="J182" s="325">
        <f>SUM(J165:J181)</f>
        <v>314</v>
      </c>
      <c r="K182" s="325"/>
      <c r="L182" s="325">
        <f>+L165+L170+L174</f>
        <v>811</v>
      </c>
      <c r="M182" s="325" t="s">
        <v>22</v>
      </c>
      <c r="N182" s="325" t="s">
        <v>22</v>
      </c>
      <c r="O182" s="326">
        <f t="shared" si="3"/>
        <v>5876</v>
      </c>
    </row>
    <row r="183" spans="2:15" s="157" customFormat="1" x14ac:dyDescent="0.35">
      <c r="B183" s="388" t="s">
        <v>39</v>
      </c>
      <c r="C183" s="389"/>
      <c r="D183" s="331">
        <f>+D182+D164+D146</f>
        <v>3020</v>
      </c>
      <c r="E183" s="331">
        <f>+E182+E164+E146</f>
        <v>6872</v>
      </c>
      <c r="F183" s="331">
        <f>+F182+F164+F146</f>
        <v>8061</v>
      </c>
      <c r="G183" s="331">
        <f>+G182+G164+G146</f>
        <v>521</v>
      </c>
      <c r="H183" s="335" t="s">
        <v>22</v>
      </c>
      <c r="I183" s="335" t="s">
        <v>22</v>
      </c>
      <c r="J183" s="335">
        <f>+J182+J164+J146</f>
        <v>1088</v>
      </c>
      <c r="K183" s="335" t="s">
        <v>22</v>
      </c>
      <c r="L183" s="331">
        <f>+L146+L164+L182</f>
        <v>2266</v>
      </c>
      <c r="M183" s="335" t="s">
        <v>22</v>
      </c>
      <c r="N183" s="335" t="s">
        <v>22</v>
      </c>
      <c r="O183" s="338">
        <f>+O182+O164+O146</f>
        <v>19562</v>
      </c>
    </row>
    <row r="184" spans="2:15" s="157" customFormat="1" x14ac:dyDescent="0.35">
      <c r="B184" s="332">
        <v>44470</v>
      </c>
      <c r="C184" s="316" t="s">
        <v>21</v>
      </c>
      <c r="D184" s="320">
        <v>256</v>
      </c>
      <c r="E184" s="320">
        <v>542</v>
      </c>
      <c r="F184" s="320">
        <v>518</v>
      </c>
      <c r="G184" s="320">
        <v>37</v>
      </c>
      <c r="H184" s="320" t="s">
        <v>22</v>
      </c>
      <c r="I184" s="320" t="s">
        <v>22</v>
      </c>
      <c r="J184" s="320">
        <v>22</v>
      </c>
      <c r="K184" s="320" t="s">
        <v>22</v>
      </c>
      <c r="L184" s="320">
        <v>1</v>
      </c>
      <c r="M184" s="304" t="s">
        <v>22</v>
      </c>
      <c r="N184" s="304" t="s">
        <v>22</v>
      </c>
      <c r="O184" s="339">
        <f>SUM(D184:K184)</f>
        <v>1375</v>
      </c>
    </row>
    <row r="185" spans="2:15" x14ac:dyDescent="0.35">
      <c r="B185" s="332">
        <v>44471</v>
      </c>
      <c r="C185" s="316" t="s">
        <v>23</v>
      </c>
      <c r="D185" s="304">
        <v>106</v>
      </c>
      <c r="E185" s="304">
        <v>120</v>
      </c>
      <c r="F185" s="304">
        <v>705</v>
      </c>
      <c r="G185" s="304">
        <v>666</v>
      </c>
      <c r="H185" s="320" t="s">
        <v>22</v>
      </c>
      <c r="I185" s="320" t="s">
        <v>22</v>
      </c>
      <c r="J185" s="320">
        <v>115</v>
      </c>
      <c r="K185" s="320" t="s">
        <v>22</v>
      </c>
      <c r="L185" s="304" t="s">
        <v>22</v>
      </c>
      <c r="M185" s="304" t="s">
        <v>22</v>
      </c>
      <c r="N185" s="304" t="s">
        <v>22</v>
      </c>
      <c r="O185" s="339">
        <f t="shared" ref="O185:O201" si="4">SUM(D185:J185)</f>
        <v>1712</v>
      </c>
    </row>
    <row r="186" spans="2:15" x14ac:dyDescent="0.35">
      <c r="B186" s="332">
        <v>44472</v>
      </c>
      <c r="C186" s="316" t="s">
        <v>24</v>
      </c>
      <c r="D186" s="304">
        <v>2</v>
      </c>
      <c r="E186" s="304">
        <v>16</v>
      </c>
      <c r="F186" s="304">
        <v>72</v>
      </c>
      <c r="G186" s="304" t="s">
        <v>22</v>
      </c>
      <c r="H186" s="320" t="s">
        <v>22</v>
      </c>
      <c r="I186" s="320" t="s">
        <v>22</v>
      </c>
      <c r="J186" s="320" t="s">
        <v>22</v>
      </c>
      <c r="K186" s="320" t="s">
        <v>22</v>
      </c>
      <c r="L186" s="304" t="s">
        <v>22</v>
      </c>
      <c r="M186" s="304" t="s">
        <v>22</v>
      </c>
      <c r="N186" s="304" t="s">
        <v>22</v>
      </c>
      <c r="O186" s="339">
        <f t="shared" si="4"/>
        <v>90</v>
      </c>
    </row>
    <row r="187" spans="2:15" x14ac:dyDescent="0.35">
      <c r="B187" s="332">
        <v>44473</v>
      </c>
      <c r="C187" s="316" t="s">
        <v>25</v>
      </c>
      <c r="D187" s="304">
        <v>4</v>
      </c>
      <c r="E187" s="304">
        <v>6</v>
      </c>
      <c r="F187" s="304">
        <v>25</v>
      </c>
      <c r="G187" s="304" t="s">
        <v>22</v>
      </c>
      <c r="H187" s="320" t="s">
        <v>22</v>
      </c>
      <c r="I187" s="320" t="s">
        <v>22</v>
      </c>
      <c r="J187" s="320">
        <v>1</v>
      </c>
      <c r="K187" s="320" t="s">
        <v>22</v>
      </c>
      <c r="L187" s="304" t="s">
        <v>22</v>
      </c>
      <c r="M187" s="304" t="s">
        <v>22</v>
      </c>
      <c r="N187" s="304" t="s">
        <v>22</v>
      </c>
      <c r="O187" s="339">
        <f t="shared" si="4"/>
        <v>36</v>
      </c>
    </row>
    <row r="188" spans="2:15" x14ac:dyDescent="0.35">
      <c r="B188" s="332">
        <v>44474</v>
      </c>
      <c r="C188" s="316" t="s">
        <v>26</v>
      </c>
      <c r="D188" s="304">
        <v>45</v>
      </c>
      <c r="E188" s="304">
        <v>304</v>
      </c>
      <c r="F188" s="304">
        <v>210</v>
      </c>
      <c r="G188" s="304">
        <v>652</v>
      </c>
      <c r="H188" s="320" t="s">
        <v>22</v>
      </c>
      <c r="I188" s="320" t="s">
        <v>22</v>
      </c>
      <c r="J188" s="320">
        <v>150</v>
      </c>
      <c r="K188" s="320" t="s">
        <v>22</v>
      </c>
      <c r="L188" s="304" t="s">
        <v>22</v>
      </c>
      <c r="M188" s="304" t="s">
        <v>22</v>
      </c>
      <c r="N188" s="304" t="s">
        <v>22</v>
      </c>
      <c r="O188" s="339">
        <f t="shared" si="4"/>
        <v>1361</v>
      </c>
    </row>
    <row r="189" spans="2:15" x14ac:dyDescent="0.35">
      <c r="B189" s="332">
        <v>44475</v>
      </c>
      <c r="C189" s="316" t="s">
        <v>27</v>
      </c>
      <c r="D189" s="304">
        <v>3</v>
      </c>
      <c r="E189" s="304">
        <v>33</v>
      </c>
      <c r="F189" s="304">
        <v>52</v>
      </c>
      <c r="G189" s="304">
        <v>2</v>
      </c>
      <c r="H189" s="320" t="s">
        <v>22</v>
      </c>
      <c r="I189" s="320" t="s">
        <v>22</v>
      </c>
      <c r="J189" s="320">
        <v>3</v>
      </c>
      <c r="K189" s="320" t="s">
        <v>22</v>
      </c>
      <c r="L189" s="304" t="s">
        <v>22</v>
      </c>
      <c r="M189" s="304" t="s">
        <v>22</v>
      </c>
      <c r="N189" s="304" t="s">
        <v>22</v>
      </c>
      <c r="O189" s="339">
        <f t="shared" si="4"/>
        <v>93</v>
      </c>
    </row>
    <row r="190" spans="2:15" x14ac:dyDescent="0.35">
      <c r="B190" s="332">
        <v>44476</v>
      </c>
      <c r="C190" s="316" t="s">
        <v>28</v>
      </c>
      <c r="D190" s="304">
        <v>177</v>
      </c>
      <c r="E190" s="304" t="s">
        <v>22</v>
      </c>
      <c r="F190" s="304" t="s">
        <v>22</v>
      </c>
      <c r="G190" s="304" t="s">
        <v>22</v>
      </c>
      <c r="H190" s="320" t="s">
        <v>22</v>
      </c>
      <c r="I190" s="320" t="s">
        <v>22</v>
      </c>
      <c r="J190" s="320" t="s">
        <v>22</v>
      </c>
      <c r="K190" s="320" t="s">
        <v>22</v>
      </c>
      <c r="L190" s="304" t="s">
        <v>22</v>
      </c>
      <c r="M190" s="304" t="s">
        <v>22</v>
      </c>
      <c r="N190" s="304" t="s">
        <v>22</v>
      </c>
      <c r="O190" s="339">
        <f t="shared" si="4"/>
        <v>177</v>
      </c>
    </row>
    <row r="191" spans="2:15" x14ac:dyDescent="0.35">
      <c r="B191" s="332">
        <v>44477</v>
      </c>
      <c r="C191" s="316" t="s">
        <v>29</v>
      </c>
      <c r="D191" s="304">
        <v>45</v>
      </c>
      <c r="E191" s="304">
        <v>120</v>
      </c>
      <c r="F191" s="304">
        <v>319</v>
      </c>
      <c r="G191" s="304">
        <v>19</v>
      </c>
      <c r="H191" s="320" t="s">
        <v>22</v>
      </c>
      <c r="I191" s="320" t="s">
        <v>22</v>
      </c>
      <c r="J191" s="320">
        <v>4</v>
      </c>
      <c r="K191" s="320" t="s">
        <v>22</v>
      </c>
      <c r="L191" s="304" t="s">
        <v>22</v>
      </c>
      <c r="M191" s="304" t="s">
        <v>22</v>
      </c>
      <c r="N191" s="304" t="s">
        <v>22</v>
      </c>
      <c r="O191" s="339">
        <f t="shared" si="4"/>
        <v>507</v>
      </c>
    </row>
    <row r="192" spans="2:15" x14ac:dyDescent="0.35">
      <c r="B192" s="332">
        <v>44478</v>
      </c>
      <c r="C192" s="316" t="s">
        <v>30</v>
      </c>
      <c r="D192" s="304">
        <v>50</v>
      </c>
      <c r="E192" s="304">
        <v>158</v>
      </c>
      <c r="F192" s="304">
        <v>76</v>
      </c>
      <c r="G192" s="304">
        <v>47</v>
      </c>
      <c r="H192" s="320" t="s">
        <v>22</v>
      </c>
      <c r="I192" s="320" t="s">
        <v>22</v>
      </c>
      <c r="J192" s="320" t="s">
        <v>22</v>
      </c>
      <c r="K192" s="320" t="s">
        <v>22</v>
      </c>
      <c r="L192" s="304" t="s">
        <v>22</v>
      </c>
      <c r="M192" s="304" t="s">
        <v>22</v>
      </c>
      <c r="N192" s="304" t="s">
        <v>22</v>
      </c>
      <c r="O192" s="339">
        <f t="shared" si="4"/>
        <v>331</v>
      </c>
    </row>
    <row r="193" spans="2:15" x14ac:dyDescent="0.35">
      <c r="B193" s="332">
        <v>44479</v>
      </c>
      <c r="C193" s="316" t="s">
        <v>31</v>
      </c>
      <c r="D193" s="304">
        <v>94</v>
      </c>
      <c r="E193" s="304">
        <v>252</v>
      </c>
      <c r="F193" s="304">
        <v>173</v>
      </c>
      <c r="G193" s="304">
        <v>50</v>
      </c>
      <c r="H193" s="320" t="s">
        <v>22</v>
      </c>
      <c r="I193" s="320" t="s">
        <v>22</v>
      </c>
      <c r="J193" s="320">
        <v>1</v>
      </c>
      <c r="K193" s="320" t="s">
        <v>22</v>
      </c>
      <c r="L193" s="304" t="s">
        <v>22</v>
      </c>
      <c r="M193" s="304" t="s">
        <v>22</v>
      </c>
      <c r="N193" s="304" t="s">
        <v>22</v>
      </c>
      <c r="O193" s="339">
        <f t="shared" si="4"/>
        <v>570</v>
      </c>
    </row>
    <row r="194" spans="2:15" x14ac:dyDescent="0.35">
      <c r="B194" s="332">
        <v>44480</v>
      </c>
      <c r="C194" s="316" t="s">
        <v>41</v>
      </c>
      <c r="D194" s="304">
        <v>5</v>
      </c>
      <c r="E194" s="304">
        <v>166</v>
      </c>
      <c r="F194" s="304">
        <v>121</v>
      </c>
      <c r="G194" s="304">
        <v>588</v>
      </c>
      <c r="H194" s="320" t="s">
        <v>22</v>
      </c>
      <c r="I194" s="320" t="s">
        <v>22</v>
      </c>
      <c r="J194" s="320">
        <v>215</v>
      </c>
      <c r="K194" s="320" t="s">
        <v>22</v>
      </c>
      <c r="L194" s="304" t="s">
        <v>22</v>
      </c>
      <c r="M194" s="304" t="s">
        <v>22</v>
      </c>
      <c r="N194" s="304" t="s">
        <v>22</v>
      </c>
      <c r="O194" s="339">
        <f t="shared" si="4"/>
        <v>1095</v>
      </c>
    </row>
    <row r="195" spans="2:15" x14ac:dyDescent="0.35">
      <c r="B195" s="332">
        <v>44480</v>
      </c>
      <c r="C195" s="316" t="s">
        <v>32</v>
      </c>
      <c r="D195" s="304" t="s">
        <v>22</v>
      </c>
      <c r="E195" s="304" t="s">
        <v>22</v>
      </c>
      <c r="F195" s="304">
        <v>105</v>
      </c>
      <c r="G195" s="304">
        <v>0</v>
      </c>
      <c r="H195" s="320" t="s">
        <v>22</v>
      </c>
      <c r="I195" s="320" t="s">
        <v>22</v>
      </c>
      <c r="J195" s="320" t="s">
        <v>22</v>
      </c>
      <c r="K195" s="320" t="s">
        <v>22</v>
      </c>
      <c r="L195" s="304" t="s">
        <v>22</v>
      </c>
      <c r="M195" s="304" t="s">
        <v>22</v>
      </c>
      <c r="N195" s="304" t="s">
        <v>22</v>
      </c>
      <c r="O195" s="339">
        <f t="shared" si="4"/>
        <v>105</v>
      </c>
    </row>
    <row r="196" spans="2:15" x14ac:dyDescent="0.35">
      <c r="B196" s="332">
        <v>44481</v>
      </c>
      <c r="C196" s="316" t="s">
        <v>33</v>
      </c>
      <c r="D196" s="304" t="s">
        <v>22</v>
      </c>
      <c r="E196" s="304" t="s">
        <v>22</v>
      </c>
      <c r="F196" s="304">
        <v>46</v>
      </c>
      <c r="G196" s="304">
        <v>0</v>
      </c>
      <c r="H196" s="320" t="s">
        <v>22</v>
      </c>
      <c r="I196" s="320" t="s">
        <v>22</v>
      </c>
      <c r="J196" s="320" t="s">
        <v>22</v>
      </c>
      <c r="K196" s="320" t="s">
        <v>22</v>
      </c>
      <c r="L196" s="304" t="s">
        <v>22</v>
      </c>
      <c r="M196" s="304" t="s">
        <v>22</v>
      </c>
      <c r="N196" s="304" t="s">
        <v>22</v>
      </c>
      <c r="O196" s="339">
        <f t="shared" si="4"/>
        <v>46</v>
      </c>
    </row>
    <row r="197" spans="2:15" x14ac:dyDescent="0.35">
      <c r="B197" s="332">
        <v>44482</v>
      </c>
      <c r="C197" s="316" t="s">
        <v>34</v>
      </c>
      <c r="D197" s="304" t="s">
        <v>22</v>
      </c>
      <c r="E197" s="304">
        <v>4</v>
      </c>
      <c r="F197" s="304">
        <v>3</v>
      </c>
      <c r="G197" s="304">
        <v>0</v>
      </c>
      <c r="H197" s="320" t="s">
        <v>22</v>
      </c>
      <c r="I197" s="320" t="s">
        <v>22</v>
      </c>
      <c r="J197" s="320">
        <v>1</v>
      </c>
      <c r="K197" s="320" t="s">
        <v>22</v>
      </c>
      <c r="L197" s="304" t="s">
        <v>22</v>
      </c>
      <c r="M197" s="304" t="s">
        <v>22</v>
      </c>
      <c r="N197" s="304" t="s">
        <v>22</v>
      </c>
      <c r="O197" s="339">
        <f t="shared" si="4"/>
        <v>8</v>
      </c>
    </row>
    <row r="198" spans="2:15" x14ac:dyDescent="0.35">
      <c r="B198" s="332">
        <v>44483</v>
      </c>
      <c r="C198" s="316" t="s">
        <v>35</v>
      </c>
      <c r="D198" s="304" t="s">
        <v>22</v>
      </c>
      <c r="E198" s="304" t="s">
        <v>22</v>
      </c>
      <c r="F198" s="304" t="s">
        <v>22</v>
      </c>
      <c r="G198" s="304">
        <v>0</v>
      </c>
      <c r="H198" s="320" t="s">
        <v>22</v>
      </c>
      <c r="I198" s="320" t="s">
        <v>22</v>
      </c>
      <c r="J198" s="320">
        <v>8</v>
      </c>
      <c r="K198" s="320" t="s">
        <v>22</v>
      </c>
      <c r="L198" s="304" t="s">
        <v>22</v>
      </c>
      <c r="M198" s="304" t="s">
        <v>22</v>
      </c>
      <c r="N198" s="304" t="s">
        <v>22</v>
      </c>
      <c r="O198" s="339">
        <f t="shared" si="4"/>
        <v>8</v>
      </c>
    </row>
    <row r="199" spans="2:15" x14ac:dyDescent="0.35">
      <c r="B199" s="332">
        <v>44484</v>
      </c>
      <c r="C199" s="316" t="s">
        <v>40</v>
      </c>
      <c r="D199" s="304" t="s">
        <v>22</v>
      </c>
      <c r="E199" s="304" t="s">
        <v>22</v>
      </c>
      <c r="F199" s="304">
        <v>2</v>
      </c>
      <c r="G199" s="304">
        <v>0</v>
      </c>
      <c r="H199" s="320" t="s">
        <v>22</v>
      </c>
      <c r="I199" s="320" t="s">
        <v>22</v>
      </c>
      <c r="J199" s="320" t="s">
        <v>22</v>
      </c>
      <c r="K199" s="320" t="s">
        <v>22</v>
      </c>
      <c r="L199" s="304" t="s">
        <v>22</v>
      </c>
      <c r="M199" s="304" t="s">
        <v>22</v>
      </c>
      <c r="N199" s="304" t="s">
        <v>22</v>
      </c>
      <c r="O199" s="339">
        <f t="shared" si="4"/>
        <v>2</v>
      </c>
    </row>
    <row r="200" spans="2:15" x14ac:dyDescent="0.35">
      <c r="B200" s="332">
        <v>44485</v>
      </c>
      <c r="C200" s="316" t="s">
        <v>36</v>
      </c>
      <c r="D200" s="304" t="s">
        <v>22</v>
      </c>
      <c r="E200" s="304" t="s">
        <v>22</v>
      </c>
      <c r="F200" s="304">
        <v>3</v>
      </c>
      <c r="G200" s="304">
        <v>0</v>
      </c>
      <c r="H200" s="320" t="s">
        <v>22</v>
      </c>
      <c r="I200" s="320" t="s">
        <v>22</v>
      </c>
      <c r="J200" s="320" t="s">
        <v>22</v>
      </c>
      <c r="K200" s="320" t="s">
        <v>22</v>
      </c>
      <c r="L200" s="304" t="s">
        <v>22</v>
      </c>
      <c r="M200" s="304" t="s">
        <v>22</v>
      </c>
      <c r="N200" s="304" t="s">
        <v>22</v>
      </c>
      <c r="O200" s="339">
        <f t="shared" si="4"/>
        <v>3</v>
      </c>
    </row>
    <row r="201" spans="2:15" x14ac:dyDescent="0.35">
      <c r="B201" s="332">
        <v>44486</v>
      </c>
      <c r="C201" s="316" t="s">
        <v>37</v>
      </c>
      <c r="D201" s="304">
        <v>8</v>
      </c>
      <c r="E201" s="304">
        <v>663</v>
      </c>
      <c r="F201" s="304">
        <v>40</v>
      </c>
      <c r="G201" s="304">
        <v>83</v>
      </c>
      <c r="H201" s="320" t="s">
        <v>22</v>
      </c>
      <c r="I201" s="320" t="s">
        <v>22</v>
      </c>
      <c r="J201" s="320">
        <v>588</v>
      </c>
      <c r="K201" s="320" t="s">
        <v>22</v>
      </c>
      <c r="L201" s="304" t="s">
        <v>22</v>
      </c>
      <c r="M201" s="304" t="s">
        <v>22</v>
      </c>
      <c r="N201" s="304" t="s">
        <v>22</v>
      </c>
      <c r="O201" s="339">
        <f t="shared" si="4"/>
        <v>1382</v>
      </c>
    </row>
    <row r="202" spans="2:15" s="157" customFormat="1" x14ac:dyDescent="0.35">
      <c r="B202" s="328">
        <v>44487</v>
      </c>
      <c r="C202" s="324" t="s">
        <v>38</v>
      </c>
      <c r="D202" s="325">
        <f>SUM(D184:D201)</f>
        <v>795</v>
      </c>
      <c r="E202" s="325">
        <f>SUM(E184:E201)</f>
        <v>2384</v>
      </c>
      <c r="F202" s="325">
        <f>SUM(F184:F201)</f>
        <v>2470</v>
      </c>
      <c r="G202" s="325">
        <f>SUM(G184:G201)</f>
        <v>2144</v>
      </c>
      <c r="H202" s="325" t="s">
        <v>22</v>
      </c>
      <c r="I202" s="325" t="s">
        <v>22</v>
      </c>
      <c r="J202" s="325">
        <f>SUM(J184:J201)</f>
        <v>1108</v>
      </c>
      <c r="K202" s="325"/>
      <c r="L202" s="325">
        <f>+L184</f>
        <v>1</v>
      </c>
      <c r="M202" s="325" t="s">
        <v>22</v>
      </c>
      <c r="N202" s="325" t="s">
        <v>22</v>
      </c>
      <c r="O202" s="326">
        <f>D202+E202+F202+G202+J202</f>
        <v>8901</v>
      </c>
    </row>
    <row r="203" spans="2:15" x14ac:dyDescent="0.35">
      <c r="B203" s="332">
        <v>44501</v>
      </c>
      <c r="C203" s="316" t="s">
        <v>21</v>
      </c>
      <c r="D203" s="320">
        <v>258</v>
      </c>
      <c r="E203" s="320">
        <v>740</v>
      </c>
      <c r="F203" s="320">
        <v>607</v>
      </c>
      <c r="G203" s="320">
        <v>45</v>
      </c>
      <c r="H203" s="320" t="s">
        <v>22</v>
      </c>
      <c r="I203" s="304" t="s">
        <v>22</v>
      </c>
      <c r="J203" s="320">
        <v>15</v>
      </c>
      <c r="K203" s="320" t="s">
        <v>22</v>
      </c>
      <c r="L203" s="320">
        <v>148</v>
      </c>
      <c r="M203" s="304" t="s">
        <v>22</v>
      </c>
      <c r="N203" s="304" t="s">
        <v>22</v>
      </c>
      <c r="O203" s="339">
        <f>SUM(D203:K203)</f>
        <v>1665</v>
      </c>
    </row>
    <row r="204" spans="2:15" x14ac:dyDescent="0.35">
      <c r="B204" s="332">
        <v>44502</v>
      </c>
      <c r="C204" s="316" t="s">
        <v>23</v>
      </c>
      <c r="D204" s="304">
        <v>94</v>
      </c>
      <c r="E204" s="304">
        <v>115</v>
      </c>
      <c r="F204" s="304">
        <v>642</v>
      </c>
      <c r="G204" s="304">
        <v>134</v>
      </c>
      <c r="H204" s="320" t="s">
        <v>22</v>
      </c>
      <c r="I204" s="304" t="s">
        <v>22</v>
      </c>
      <c r="J204" s="320">
        <v>76</v>
      </c>
      <c r="K204" s="320" t="s">
        <v>22</v>
      </c>
      <c r="L204" s="304" t="s">
        <v>22</v>
      </c>
      <c r="M204" s="304" t="s">
        <v>22</v>
      </c>
      <c r="N204" s="304" t="s">
        <v>22</v>
      </c>
      <c r="O204" s="339">
        <f>SUM(D204:J204)</f>
        <v>1061</v>
      </c>
    </row>
    <row r="205" spans="2:15" x14ac:dyDescent="0.35">
      <c r="B205" s="332">
        <v>44503</v>
      </c>
      <c r="C205" s="316" t="s">
        <v>24</v>
      </c>
      <c r="D205" s="304">
        <v>3</v>
      </c>
      <c r="E205" s="304">
        <v>27</v>
      </c>
      <c r="F205" s="304">
        <v>37</v>
      </c>
      <c r="G205" s="304">
        <v>1</v>
      </c>
      <c r="H205" s="320" t="s">
        <v>22</v>
      </c>
      <c r="I205" s="304" t="s">
        <v>22</v>
      </c>
      <c r="J205" s="320">
        <v>2</v>
      </c>
      <c r="K205" s="320" t="s">
        <v>22</v>
      </c>
      <c r="L205" s="304" t="s">
        <v>22</v>
      </c>
      <c r="M205" s="304" t="s">
        <v>22</v>
      </c>
      <c r="N205" s="304" t="s">
        <v>22</v>
      </c>
      <c r="O205" s="339">
        <f>SUM(D205:J205)</f>
        <v>70</v>
      </c>
    </row>
    <row r="206" spans="2:15" x14ac:dyDescent="0.35">
      <c r="B206" s="332">
        <v>44504</v>
      </c>
      <c r="C206" s="316" t="s">
        <v>25</v>
      </c>
      <c r="D206" s="304">
        <v>9</v>
      </c>
      <c r="E206" s="304">
        <v>39</v>
      </c>
      <c r="F206" s="304">
        <v>20</v>
      </c>
      <c r="G206" s="304">
        <v>0</v>
      </c>
      <c r="H206" s="320" t="s">
        <v>22</v>
      </c>
      <c r="I206" s="304" t="s">
        <v>22</v>
      </c>
      <c r="J206" s="320">
        <v>1</v>
      </c>
      <c r="K206" s="320" t="s">
        <v>22</v>
      </c>
      <c r="L206" s="304" t="s">
        <v>22</v>
      </c>
      <c r="M206" s="304" t="s">
        <v>22</v>
      </c>
      <c r="N206" s="304" t="s">
        <v>22</v>
      </c>
      <c r="O206" s="339">
        <f>SUM(D206:J206)</f>
        <v>69</v>
      </c>
    </row>
    <row r="207" spans="2:15" x14ac:dyDescent="0.35">
      <c r="B207" s="332">
        <v>44505</v>
      </c>
      <c r="C207" s="316" t="s">
        <v>26</v>
      </c>
      <c r="D207" s="304">
        <v>25</v>
      </c>
      <c r="E207" s="304">
        <v>198</v>
      </c>
      <c r="F207" s="304">
        <v>122</v>
      </c>
      <c r="G207" s="304">
        <v>135</v>
      </c>
      <c r="H207" s="320" t="s">
        <v>22</v>
      </c>
      <c r="I207" s="304" t="s">
        <v>22</v>
      </c>
      <c r="J207" s="320">
        <v>35</v>
      </c>
      <c r="K207" s="320" t="s">
        <v>22</v>
      </c>
      <c r="L207" s="304" t="s">
        <v>22</v>
      </c>
      <c r="M207" s="304" t="s">
        <v>22</v>
      </c>
      <c r="N207" s="304" t="s">
        <v>22</v>
      </c>
      <c r="O207" s="339">
        <f>SUM(D207:J207)</f>
        <v>515</v>
      </c>
    </row>
    <row r="208" spans="2:15" x14ac:dyDescent="0.35">
      <c r="B208" s="332">
        <v>44506</v>
      </c>
      <c r="C208" s="316" t="s">
        <v>27</v>
      </c>
      <c r="D208" s="304">
        <v>2</v>
      </c>
      <c r="E208" s="304">
        <v>22</v>
      </c>
      <c r="F208" s="304">
        <v>38</v>
      </c>
      <c r="G208" s="304">
        <v>4</v>
      </c>
      <c r="H208" s="320" t="s">
        <v>22</v>
      </c>
      <c r="I208" s="304" t="s">
        <v>22</v>
      </c>
      <c r="J208" s="320">
        <v>2</v>
      </c>
      <c r="K208" s="320" t="s">
        <v>22</v>
      </c>
      <c r="L208" s="304">
        <v>11</v>
      </c>
      <c r="M208" s="304" t="s">
        <v>22</v>
      </c>
      <c r="N208" s="304" t="s">
        <v>22</v>
      </c>
      <c r="O208" s="339">
        <f>SUM(D208:K208)</f>
        <v>68</v>
      </c>
    </row>
    <row r="209" spans="2:15" x14ac:dyDescent="0.35">
      <c r="B209" s="332">
        <v>44507</v>
      </c>
      <c r="C209" s="316" t="s">
        <v>28</v>
      </c>
      <c r="D209" s="304">
        <v>168</v>
      </c>
      <c r="E209" s="304">
        <v>0</v>
      </c>
      <c r="F209" s="304">
        <v>0</v>
      </c>
      <c r="G209" s="304">
        <v>0</v>
      </c>
      <c r="H209" s="320" t="s">
        <v>22</v>
      </c>
      <c r="I209" s="304" t="s">
        <v>22</v>
      </c>
      <c r="J209" s="320" t="s">
        <v>22</v>
      </c>
      <c r="K209" s="320" t="s">
        <v>22</v>
      </c>
      <c r="L209" s="304" t="s">
        <v>22</v>
      </c>
      <c r="M209" s="304" t="s">
        <v>22</v>
      </c>
      <c r="N209" s="304" t="s">
        <v>22</v>
      </c>
      <c r="O209" s="339">
        <f>SUM(D209:J209)</f>
        <v>168</v>
      </c>
    </row>
    <row r="210" spans="2:15" x14ac:dyDescent="0.35">
      <c r="B210" s="332">
        <v>44508</v>
      </c>
      <c r="C210" s="316" t="s">
        <v>29</v>
      </c>
      <c r="D210" s="304">
        <v>44</v>
      </c>
      <c r="E210" s="304">
        <v>70</v>
      </c>
      <c r="F210" s="304">
        <v>307</v>
      </c>
      <c r="G210" s="304">
        <v>24</v>
      </c>
      <c r="H210" s="320" t="s">
        <v>22</v>
      </c>
      <c r="I210" s="304" t="s">
        <v>22</v>
      </c>
      <c r="J210" s="320" t="s">
        <v>22</v>
      </c>
      <c r="K210" s="320" t="s">
        <v>22</v>
      </c>
      <c r="L210" s="304" t="s">
        <v>22</v>
      </c>
      <c r="M210" s="304" t="s">
        <v>22</v>
      </c>
      <c r="N210" s="304" t="s">
        <v>22</v>
      </c>
      <c r="O210" s="339">
        <f>SUM(D210:J210)</f>
        <v>445</v>
      </c>
    </row>
    <row r="211" spans="2:15" x14ac:dyDescent="0.35">
      <c r="B211" s="332">
        <v>44509</v>
      </c>
      <c r="C211" s="316" t="s">
        <v>30</v>
      </c>
      <c r="D211" s="304">
        <v>25</v>
      </c>
      <c r="E211" s="304">
        <v>190</v>
      </c>
      <c r="F211" s="304">
        <v>84</v>
      </c>
      <c r="G211" s="304">
        <v>57</v>
      </c>
      <c r="H211" s="320" t="s">
        <v>22</v>
      </c>
      <c r="I211" s="304" t="s">
        <v>22</v>
      </c>
      <c r="J211" s="320">
        <v>1</v>
      </c>
      <c r="K211" s="320" t="s">
        <v>22</v>
      </c>
      <c r="L211" s="304" t="s">
        <v>22</v>
      </c>
      <c r="M211" s="304" t="s">
        <v>22</v>
      </c>
      <c r="N211" s="304" t="s">
        <v>22</v>
      </c>
      <c r="O211" s="339">
        <f>SUM(D211:J211)</f>
        <v>357</v>
      </c>
    </row>
    <row r="212" spans="2:15" x14ac:dyDescent="0.35">
      <c r="B212" s="332">
        <v>44510</v>
      </c>
      <c r="C212" s="316" t="s">
        <v>31</v>
      </c>
      <c r="D212" s="304">
        <v>67</v>
      </c>
      <c r="E212" s="304">
        <v>240</v>
      </c>
      <c r="F212" s="304">
        <v>219</v>
      </c>
      <c r="G212" s="304">
        <v>16</v>
      </c>
      <c r="H212" s="320" t="s">
        <v>22</v>
      </c>
      <c r="I212" s="304" t="s">
        <v>22</v>
      </c>
      <c r="J212" s="320">
        <v>1</v>
      </c>
      <c r="K212" s="320" t="s">
        <v>22</v>
      </c>
      <c r="L212" s="304">
        <v>112</v>
      </c>
      <c r="M212" s="304" t="s">
        <v>22</v>
      </c>
      <c r="N212" s="304" t="s">
        <v>22</v>
      </c>
      <c r="O212" s="339">
        <f>SUM(D212:K212)</f>
        <v>543</v>
      </c>
    </row>
    <row r="213" spans="2:15" x14ac:dyDescent="0.35">
      <c r="B213" s="332">
        <v>44511</v>
      </c>
      <c r="C213" s="316" t="s">
        <v>41</v>
      </c>
      <c r="D213" s="304">
        <v>18</v>
      </c>
      <c r="E213" s="304">
        <v>171</v>
      </c>
      <c r="F213" s="304">
        <v>163</v>
      </c>
      <c r="G213" s="304">
        <v>413</v>
      </c>
      <c r="H213" s="320" t="s">
        <v>22</v>
      </c>
      <c r="I213" s="304" t="s">
        <v>22</v>
      </c>
      <c r="J213" s="320">
        <v>43</v>
      </c>
      <c r="K213" s="320" t="s">
        <v>22</v>
      </c>
      <c r="L213" s="304" t="s">
        <v>22</v>
      </c>
      <c r="M213" s="304" t="s">
        <v>22</v>
      </c>
      <c r="N213" s="304" t="s">
        <v>22</v>
      </c>
      <c r="O213" s="339">
        <f>SUM(D213:J213)</f>
        <v>808</v>
      </c>
    </row>
    <row r="214" spans="2:15" x14ac:dyDescent="0.35">
      <c r="B214" s="332">
        <v>44512</v>
      </c>
      <c r="C214" s="316" t="s">
        <v>32</v>
      </c>
      <c r="D214" s="304" t="s">
        <v>22</v>
      </c>
      <c r="E214" s="304" t="s">
        <v>22</v>
      </c>
      <c r="F214" s="304">
        <v>119</v>
      </c>
      <c r="G214" s="304" t="s">
        <v>22</v>
      </c>
      <c r="H214" s="320" t="s">
        <v>22</v>
      </c>
      <c r="I214" s="304" t="s">
        <v>22</v>
      </c>
      <c r="J214" s="320" t="s">
        <v>22</v>
      </c>
      <c r="K214" s="320" t="s">
        <v>22</v>
      </c>
      <c r="L214" s="304" t="s">
        <v>22</v>
      </c>
      <c r="M214" s="304" t="s">
        <v>22</v>
      </c>
      <c r="N214" s="304" t="s">
        <v>22</v>
      </c>
      <c r="O214" s="339">
        <f>SUM(D214:J214)</f>
        <v>119</v>
      </c>
    </row>
    <row r="215" spans="2:15" x14ac:dyDescent="0.35">
      <c r="B215" s="332">
        <v>44513</v>
      </c>
      <c r="C215" s="316" t="s">
        <v>33</v>
      </c>
      <c r="D215" s="304" t="s">
        <v>22</v>
      </c>
      <c r="E215" s="304" t="s">
        <v>22</v>
      </c>
      <c r="F215" s="304">
        <v>71</v>
      </c>
      <c r="G215" s="304" t="s">
        <v>22</v>
      </c>
      <c r="H215" s="320" t="s">
        <v>22</v>
      </c>
      <c r="I215" s="304" t="s">
        <v>22</v>
      </c>
      <c r="J215" s="320" t="s">
        <v>22</v>
      </c>
      <c r="K215" s="320" t="s">
        <v>22</v>
      </c>
      <c r="L215" s="304" t="s">
        <v>22</v>
      </c>
      <c r="M215" s="304" t="s">
        <v>22</v>
      </c>
      <c r="N215" s="304" t="s">
        <v>22</v>
      </c>
      <c r="O215" s="339">
        <f>SUM(D215:J215)</f>
        <v>71</v>
      </c>
    </row>
    <row r="216" spans="2:15" x14ac:dyDescent="0.35">
      <c r="B216" s="332">
        <v>44514</v>
      </c>
      <c r="C216" s="316" t="s">
        <v>34</v>
      </c>
      <c r="D216" s="304" t="s">
        <v>22</v>
      </c>
      <c r="E216" s="304">
        <v>3</v>
      </c>
      <c r="F216" s="304">
        <v>12</v>
      </c>
      <c r="G216" s="304" t="s">
        <v>22</v>
      </c>
      <c r="H216" s="320" t="s">
        <v>22</v>
      </c>
      <c r="I216" s="304" t="s">
        <v>22</v>
      </c>
      <c r="J216" s="320" t="s">
        <v>22</v>
      </c>
      <c r="K216" s="320" t="s">
        <v>22</v>
      </c>
      <c r="L216" s="304" t="s">
        <v>22</v>
      </c>
      <c r="M216" s="304" t="s">
        <v>22</v>
      </c>
      <c r="N216" s="304" t="s">
        <v>22</v>
      </c>
      <c r="O216" s="339">
        <f>SUM(D216:J216)</f>
        <v>15</v>
      </c>
    </row>
    <row r="217" spans="2:15" x14ac:dyDescent="0.35">
      <c r="B217" s="332">
        <v>44515</v>
      </c>
      <c r="C217" s="316" t="s">
        <v>35</v>
      </c>
      <c r="D217" s="304" t="s">
        <v>22</v>
      </c>
      <c r="E217" s="304" t="s">
        <v>22</v>
      </c>
      <c r="F217" s="304" t="s">
        <v>22</v>
      </c>
      <c r="G217" s="304" t="s">
        <v>22</v>
      </c>
      <c r="H217" s="320" t="s">
        <v>22</v>
      </c>
      <c r="I217" s="304" t="s">
        <v>22</v>
      </c>
      <c r="J217" s="320">
        <v>5</v>
      </c>
      <c r="K217" s="320" t="s">
        <v>22</v>
      </c>
      <c r="L217" s="304" t="s">
        <v>22</v>
      </c>
      <c r="M217" s="304" t="s">
        <v>22</v>
      </c>
      <c r="N217" s="304" t="s">
        <v>22</v>
      </c>
      <c r="O217" s="339">
        <f>SUM(D217:J217)</f>
        <v>5</v>
      </c>
    </row>
    <row r="218" spans="2:15" x14ac:dyDescent="0.35">
      <c r="B218" s="332">
        <v>44516</v>
      </c>
      <c r="C218" s="316" t="s">
        <v>40</v>
      </c>
      <c r="D218" s="304" t="s">
        <v>22</v>
      </c>
      <c r="E218" s="304" t="s">
        <v>22</v>
      </c>
      <c r="F218" s="304" t="s">
        <v>22</v>
      </c>
      <c r="G218" s="304" t="s">
        <v>22</v>
      </c>
      <c r="H218" s="320" t="s">
        <v>22</v>
      </c>
      <c r="I218" s="304" t="s">
        <v>22</v>
      </c>
      <c r="J218" s="320" t="s">
        <v>22</v>
      </c>
      <c r="K218" s="320" t="s">
        <v>22</v>
      </c>
      <c r="L218" s="304" t="s">
        <v>22</v>
      </c>
      <c r="M218" s="304" t="s">
        <v>22</v>
      </c>
      <c r="N218" s="304" t="s">
        <v>22</v>
      </c>
      <c r="O218" s="320" t="s">
        <v>22</v>
      </c>
    </row>
    <row r="219" spans="2:15" x14ac:dyDescent="0.35">
      <c r="B219" s="332">
        <v>44517</v>
      </c>
      <c r="C219" s="316" t="s">
        <v>36</v>
      </c>
      <c r="D219" s="304" t="s">
        <v>22</v>
      </c>
      <c r="E219" s="304" t="s">
        <v>22</v>
      </c>
      <c r="F219" s="304" t="s">
        <v>22</v>
      </c>
      <c r="G219" s="304">
        <v>1</v>
      </c>
      <c r="H219" s="320" t="s">
        <v>22</v>
      </c>
      <c r="I219" s="304" t="s">
        <v>22</v>
      </c>
      <c r="J219" s="320">
        <v>1</v>
      </c>
      <c r="K219" s="320" t="s">
        <v>22</v>
      </c>
      <c r="L219" s="304" t="s">
        <v>22</v>
      </c>
      <c r="M219" s="304" t="s">
        <v>22</v>
      </c>
      <c r="N219" s="304" t="s">
        <v>22</v>
      </c>
      <c r="O219" s="339">
        <f>SUM(D219:J219)</f>
        <v>2</v>
      </c>
    </row>
    <row r="220" spans="2:15" x14ac:dyDescent="0.35">
      <c r="B220" s="332">
        <v>44518</v>
      </c>
      <c r="C220" s="316" t="s">
        <v>37</v>
      </c>
      <c r="D220" s="304">
        <v>184</v>
      </c>
      <c r="E220" s="304">
        <v>564</v>
      </c>
      <c r="F220" s="304">
        <v>219</v>
      </c>
      <c r="G220" s="304">
        <v>87</v>
      </c>
      <c r="H220" s="320" t="s">
        <v>22</v>
      </c>
      <c r="I220" s="304" t="s">
        <v>22</v>
      </c>
      <c r="J220" s="320">
        <v>173</v>
      </c>
      <c r="K220" s="320" t="s">
        <v>22</v>
      </c>
      <c r="L220" s="304" t="s">
        <v>22</v>
      </c>
      <c r="M220" s="304" t="s">
        <v>22</v>
      </c>
      <c r="N220" s="304" t="s">
        <v>22</v>
      </c>
      <c r="O220" s="339">
        <f>SUM(D220:J220)</f>
        <v>1227</v>
      </c>
    </row>
    <row r="221" spans="2:15" x14ac:dyDescent="0.35">
      <c r="B221" s="328">
        <v>44519</v>
      </c>
      <c r="C221" s="324" t="s">
        <v>38</v>
      </c>
      <c r="D221" s="325">
        <f>SUM(D203:D220)</f>
        <v>897</v>
      </c>
      <c r="E221" s="325">
        <f>SUM(E203:E220)</f>
        <v>2379</v>
      </c>
      <c r="F221" s="325">
        <f>SUM(F203:F220)</f>
        <v>2660</v>
      </c>
      <c r="G221" s="325">
        <f>SUM(G203:G220)</f>
        <v>917</v>
      </c>
      <c r="H221" s="325" t="s">
        <v>22</v>
      </c>
      <c r="I221" s="325" t="s">
        <v>22</v>
      </c>
      <c r="J221" s="325">
        <f>SUM(J203:J220)</f>
        <v>355</v>
      </c>
      <c r="K221" s="325"/>
      <c r="L221" s="325">
        <f>+L203+L208+L212</f>
        <v>271</v>
      </c>
      <c r="M221" s="325" t="s">
        <v>22</v>
      </c>
      <c r="N221" s="325" t="s">
        <v>22</v>
      </c>
      <c r="O221" s="325">
        <f>SUM(D221:J221)</f>
        <v>7208</v>
      </c>
    </row>
    <row r="222" spans="2:15" x14ac:dyDescent="0.35">
      <c r="B222" s="332">
        <v>44531</v>
      </c>
      <c r="C222" s="316" t="s">
        <v>21</v>
      </c>
      <c r="D222" s="320">
        <v>241</v>
      </c>
      <c r="E222" s="320">
        <v>519</v>
      </c>
      <c r="F222" s="320">
        <v>567</v>
      </c>
      <c r="G222" s="320">
        <v>49</v>
      </c>
      <c r="H222" s="320" t="s">
        <v>22</v>
      </c>
      <c r="I222" s="320" t="s">
        <v>22</v>
      </c>
      <c r="J222" s="320">
        <v>34</v>
      </c>
      <c r="K222" s="320" t="s">
        <v>22</v>
      </c>
      <c r="L222" s="320">
        <v>390</v>
      </c>
      <c r="M222" s="304" t="s">
        <v>22</v>
      </c>
      <c r="N222" s="304" t="s">
        <v>22</v>
      </c>
      <c r="O222" s="320">
        <f>SUM(D222:K222)</f>
        <v>1410</v>
      </c>
    </row>
    <row r="223" spans="2:15" x14ac:dyDescent="0.35">
      <c r="B223" s="332">
        <v>44531</v>
      </c>
      <c r="C223" s="316" t="s">
        <v>23</v>
      </c>
      <c r="D223" s="320">
        <v>93</v>
      </c>
      <c r="E223" s="304">
        <v>86</v>
      </c>
      <c r="F223" s="304">
        <v>406</v>
      </c>
      <c r="G223" s="304">
        <v>110</v>
      </c>
      <c r="H223" s="320" t="s">
        <v>22</v>
      </c>
      <c r="I223" s="320" t="s">
        <v>22</v>
      </c>
      <c r="J223" s="320">
        <v>56</v>
      </c>
      <c r="K223" s="320" t="s">
        <v>22</v>
      </c>
      <c r="L223" s="304" t="s">
        <v>22</v>
      </c>
      <c r="M223" s="304" t="s">
        <v>22</v>
      </c>
      <c r="N223" s="304" t="s">
        <v>22</v>
      </c>
      <c r="O223" s="320">
        <f>SUM(D223:J223)</f>
        <v>751</v>
      </c>
    </row>
    <row r="224" spans="2:15" x14ac:dyDescent="0.35">
      <c r="B224" s="332">
        <v>44531</v>
      </c>
      <c r="C224" s="316" t="s">
        <v>24</v>
      </c>
      <c r="D224" s="320">
        <v>4</v>
      </c>
      <c r="E224" s="304">
        <v>26</v>
      </c>
      <c r="F224" s="304">
        <v>32</v>
      </c>
      <c r="G224" s="304">
        <v>3</v>
      </c>
      <c r="H224" s="320" t="s">
        <v>22</v>
      </c>
      <c r="I224" s="320" t="s">
        <v>22</v>
      </c>
      <c r="J224" s="320">
        <v>1</v>
      </c>
      <c r="K224" s="320" t="s">
        <v>22</v>
      </c>
      <c r="L224" s="304" t="s">
        <v>22</v>
      </c>
      <c r="M224" s="304" t="s">
        <v>22</v>
      </c>
      <c r="N224" s="304" t="s">
        <v>22</v>
      </c>
      <c r="O224" s="320">
        <f>SUM(D224:J224)</f>
        <v>66</v>
      </c>
    </row>
    <row r="225" spans="2:15" x14ac:dyDescent="0.35">
      <c r="B225" s="332">
        <v>44531</v>
      </c>
      <c r="C225" s="316" t="s">
        <v>25</v>
      </c>
      <c r="D225" s="320">
        <v>5</v>
      </c>
      <c r="E225" s="304">
        <v>20</v>
      </c>
      <c r="F225" s="304">
        <v>16</v>
      </c>
      <c r="G225" s="304" t="s">
        <v>22</v>
      </c>
      <c r="H225" s="320" t="s">
        <v>22</v>
      </c>
      <c r="I225" s="320" t="s">
        <v>22</v>
      </c>
      <c r="J225" s="320" t="s">
        <v>22</v>
      </c>
      <c r="K225" s="320" t="s">
        <v>22</v>
      </c>
      <c r="L225" s="304" t="s">
        <v>22</v>
      </c>
      <c r="M225" s="304" t="s">
        <v>22</v>
      </c>
      <c r="N225" s="304" t="s">
        <v>22</v>
      </c>
      <c r="O225" s="320">
        <f>SUM(D225:J225)</f>
        <v>41</v>
      </c>
    </row>
    <row r="226" spans="2:15" x14ac:dyDescent="0.35">
      <c r="B226" s="332">
        <v>44531</v>
      </c>
      <c r="C226" s="316" t="s">
        <v>26</v>
      </c>
      <c r="D226" s="320">
        <v>22</v>
      </c>
      <c r="E226" s="304">
        <v>155</v>
      </c>
      <c r="F226" s="304">
        <v>158</v>
      </c>
      <c r="G226" s="304">
        <v>181</v>
      </c>
      <c r="H226" s="320" t="s">
        <v>22</v>
      </c>
      <c r="I226" s="320" t="s">
        <v>22</v>
      </c>
      <c r="J226" s="320">
        <v>57</v>
      </c>
      <c r="K226" s="320" t="s">
        <v>22</v>
      </c>
      <c r="L226" s="304" t="s">
        <v>22</v>
      </c>
      <c r="M226" s="304" t="s">
        <v>22</v>
      </c>
      <c r="N226" s="304" t="s">
        <v>22</v>
      </c>
      <c r="O226" s="320">
        <f>SUM(D226:J226)</f>
        <v>573</v>
      </c>
    </row>
    <row r="227" spans="2:15" x14ac:dyDescent="0.35">
      <c r="B227" s="332">
        <v>44531</v>
      </c>
      <c r="C227" s="316" t="s">
        <v>27</v>
      </c>
      <c r="D227" s="320">
        <v>3</v>
      </c>
      <c r="E227" s="304">
        <v>20</v>
      </c>
      <c r="F227" s="304">
        <v>29</v>
      </c>
      <c r="G227" s="304">
        <v>2</v>
      </c>
      <c r="H227" s="320" t="s">
        <v>22</v>
      </c>
      <c r="I227" s="320" t="s">
        <v>22</v>
      </c>
      <c r="J227" s="320">
        <v>5</v>
      </c>
      <c r="K227" s="320" t="s">
        <v>22</v>
      </c>
      <c r="L227" s="304">
        <v>33</v>
      </c>
      <c r="M227" s="304" t="s">
        <v>22</v>
      </c>
      <c r="N227" s="304" t="s">
        <v>22</v>
      </c>
      <c r="O227" s="320">
        <f>SUM(D227:K227)</f>
        <v>59</v>
      </c>
    </row>
    <row r="228" spans="2:15" x14ac:dyDescent="0.35">
      <c r="B228" s="332">
        <v>44531</v>
      </c>
      <c r="C228" s="316" t="s">
        <v>28</v>
      </c>
      <c r="D228" s="320">
        <v>176</v>
      </c>
      <c r="E228" s="304" t="s">
        <v>22</v>
      </c>
      <c r="F228" s="304" t="s">
        <v>22</v>
      </c>
      <c r="G228" s="304" t="s">
        <v>22</v>
      </c>
      <c r="H228" s="320" t="s">
        <v>22</v>
      </c>
      <c r="I228" s="320" t="s">
        <v>22</v>
      </c>
      <c r="J228" s="320" t="s">
        <v>22</v>
      </c>
      <c r="K228" s="320" t="s">
        <v>22</v>
      </c>
      <c r="L228" s="304" t="s">
        <v>22</v>
      </c>
      <c r="M228" s="304" t="s">
        <v>22</v>
      </c>
      <c r="N228" s="304" t="s">
        <v>22</v>
      </c>
      <c r="O228" s="320">
        <f>SUM(D228:J228)</f>
        <v>176</v>
      </c>
    </row>
    <row r="229" spans="2:15" x14ac:dyDescent="0.35">
      <c r="B229" s="332">
        <v>44531</v>
      </c>
      <c r="C229" s="316" t="s">
        <v>29</v>
      </c>
      <c r="D229" s="320">
        <v>37</v>
      </c>
      <c r="E229" s="304">
        <v>81</v>
      </c>
      <c r="F229" s="304">
        <v>221</v>
      </c>
      <c r="G229" s="304">
        <v>19</v>
      </c>
      <c r="H229" s="320" t="s">
        <v>22</v>
      </c>
      <c r="I229" s="320" t="s">
        <v>22</v>
      </c>
      <c r="J229" s="320">
        <v>3</v>
      </c>
      <c r="K229" s="320" t="s">
        <v>22</v>
      </c>
      <c r="L229" s="304" t="s">
        <v>22</v>
      </c>
      <c r="M229" s="304" t="s">
        <v>22</v>
      </c>
      <c r="N229" s="304" t="s">
        <v>22</v>
      </c>
      <c r="O229" s="320">
        <f>SUM(D229:J229)</f>
        <v>361</v>
      </c>
    </row>
    <row r="230" spans="2:15" x14ac:dyDescent="0.35">
      <c r="B230" s="332">
        <v>44531</v>
      </c>
      <c r="C230" s="316" t="s">
        <v>30</v>
      </c>
      <c r="D230" s="320">
        <v>20</v>
      </c>
      <c r="E230" s="304">
        <v>129</v>
      </c>
      <c r="F230" s="304">
        <v>67</v>
      </c>
      <c r="G230" s="304">
        <v>91</v>
      </c>
      <c r="H230" s="320" t="s">
        <v>22</v>
      </c>
      <c r="I230" s="320" t="s">
        <v>22</v>
      </c>
      <c r="J230" s="320" t="s">
        <v>22</v>
      </c>
      <c r="K230" s="320" t="s">
        <v>22</v>
      </c>
      <c r="L230" s="304" t="s">
        <v>22</v>
      </c>
      <c r="M230" s="304" t="s">
        <v>22</v>
      </c>
      <c r="N230" s="304" t="s">
        <v>22</v>
      </c>
      <c r="O230" s="320">
        <f>SUM(D230:J230)</f>
        <v>307</v>
      </c>
    </row>
    <row r="231" spans="2:15" x14ac:dyDescent="0.35">
      <c r="B231" s="332">
        <v>44531</v>
      </c>
      <c r="C231" s="316" t="s">
        <v>31</v>
      </c>
      <c r="D231" s="320">
        <v>67</v>
      </c>
      <c r="E231" s="304">
        <v>150</v>
      </c>
      <c r="F231" s="304">
        <v>145</v>
      </c>
      <c r="G231" s="304">
        <v>5</v>
      </c>
      <c r="H231" s="320" t="s">
        <v>22</v>
      </c>
      <c r="I231" s="320" t="s">
        <v>22</v>
      </c>
      <c r="J231" s="320">
        <v>2</v>
      </c>
      <c r="K231" s="320" t="s">
        <v>22</v>
      </c>
      <c r="L231" s="304">
        <v>178</v>
      </c>
      <c r="M231" s="304" t="s">
        <v>22</v>
      </c>
      <c r="N231" s="304" t="s">
        <v>22</v>
      </c>
      <c r="O231" s="320">
        <f>SUM(D231:K231)</f>
        <v>369</v>
      </c>
    </row>
    <row r="232" spans="2:15" x14ac:dyDescent="0.35">
      <c r="B232" s="332">
        <v>44531</v>
      </c>
      <c r="C232" s="316" t="s">
        <v>41</v>
      </c>
      <c r="D232" s="320">
        <v>11</v>
      </c>
      <c r="E232" s="304">
        <v>132</v>
      </c>
      <c r="F232" s="304">
        <v>131</v>
      </c>
      <c r="G232" s="304">
        <v>720</v>
      </c>
      <c r="H232" s="320" t="s">
        <v>22</v>
      </c>
      <c r="I232" s="320" t="s">
        <v>22</v>
      </c>
      <c r="J232" s="320">
        <v>33</v>
      </c>
      <c r="K232" s="320" t="s">
        <v>22</v>
      </c>
      <c r="L232" s="304" t="s">
        <v>22</v>
      </c>
      <c r="M232" s="304" t="s">
        <v>22</v>
      </c>
      <c r="N232" s="304" t="s">
        <v>22</v>
      </c>
      <c r="O232" s="320">
        <f>SUM(D232:J232)</f>
        <v>1027</v>
      </c>
    </row>
    <row r="233" spans="2:15" x14ac:dyDescent="0.35">
      <c r="B233" s="332">
        <v>44531</v>
      </c>
      <c r="C233" s="316" t="s">
        <v>32</v>
      </c>
      <c r="D233" s="320" t="s">
        <v>22</v>
      </c>
      <c r="E233" s="304" t="s">
        <v>22</v>
      </c>
      <c r="F233" s="304">
        <v>48</v>
      </c>
      <c r="G233" s="304" t="s">
        <v>22</v>
      </c>
      <c r="H233" s="320" t="s">
        <v>22</v>
      </c>
      <c r="I233" s="320" t="s">
        <v>22</v>
      </c>
      <c r="J233" s="320" t="s">
        <v>22</v>
      </c>
      <c r="K233" s="320" t="s">
        <v>22</v>
      </c>
      <c r="L233" s="304" t="s">
        <v>22</v>
      </c>
      <c r="M233" s="304" t="s">
        <v>22</v>
      </c>
      <c r="N233" s="304" t="s">
        <v>22</v>
      </c>
      <c r="O233" s="320">
        <f>SUM(D233:J233)</f>
        <v>48</v>
      </c>
    </row>
    <row r="234" spans="2:15" x14ac:dyDescent="0.35">
      <c r="B234" s="332">
        <v>44531</v>
      </c>
      <c r="C234" s="316" t="s">
        <v>33</v>
      </c>
      <c r="D234" s="320" t="s">
        <v>22</v>
      </c>
      <c r="E234" s="304" t="s">
        <v>22</v>
      </c>
      <c r="F234" s="304">
        <v>13</v>
      </c>
      <c r="G234" s="304" t="s">
        <v>22</v>
      </c>
      <c r="H234" s="320" t="s">
        <v>22</v>
      </c>
      <c r="I234" s="320" t="s">
        <v>22</v>
      </c>
      <c r="J234" s="320" t="s">
        <v>22</v>
      </c>
      <c r="K234" s="320" t="s">
        <v>22</v>
      </c>
      <c r="L234" s="304" t="s">
        <v>22</v>
      </c>
      <c r="M234" s="304" t="s">
        <v>22</v>
      </c>
      <c r="N234" s="304" t="s">
        <v>22</v>
      </c>
      <c r="O234" s="320">
        <f>SUM(D234:J234)</f>
        <v>13</v>
      </c>
    </row>
    <row r="235" spans="2:15" x14ac:dyDescent="0.35">
      <c r="B235" s="332">
        <v>44531</v>
      </c>
      <c r="C235" s="316" t="s">
        <v>34</v>
      </c>
      <c r="D235" s="320" t="s">
        <v>22</v>
      </c>
      <c r="E235" s="304" t="s">
        <v>22</v>
      </c>
      <c r="F235" s="304" t="s">
        <v>22</v>
      </c>
      <c r="G235" s="304" t="s">
        <v>22</v>
      </c>
      <c r="H235" s="320" t="s">
        <v>22</v>
      </c>
      <c r="I235" s="320" t="s">
        <v>22</v>
      </c>
      <c r="J235" s="320" t="s">
        <v>22</v>
      </c>
      <c r="K235" s="320" t="s">
        <v>22</v>
      </c>
      <c r="L235" s="304" t="s">
        <v>22</v>
      </c>
      <c r="M235" s="304" t="s">
        <v>22</v>
      </c>
      <c r="N235" s="304" t="s">
        <v>22</v>
      </c>
      <c r="O235" s="320" t="s">
        <v>22</v>
      </c>
    </row>
    <row r="236" spans="2:15" x14ac:dyDescent="0.35">
      <c r="B236" s="332">
        <v>44531</v>
      </c>
      <c r="C236" s="316" t="s">
        <v>35</v>
      </c>
      <c r="D236" s="320" t="s">
        <v>22</v>
      </c>
      <c r="E236" s="304" t="s">
        <v>22</v>
      </c>
      <c r="F236" s="304">
        <v>1</v>
      </c>
      <c r="G236" s="304">
        <v>1</v>
      </c>
      <c r="H236" s="320" t="s">
        <v>22</v>
      </c>
      <c r="I236" s="320" t="s">
        <v>22</v>
      </c>
      <c r="J236" s="320">
        <v>2</v>
      </c>
      <c r="K236" s="320" t="s">
        <v>22</v>
      </c>
      <c r="L236" s="304" t="s">
        <v>22</v>
      </c>
      <c r="M236" s="304" t="s">
        <v>22</v>
      </c>
      <c r="N236" s="304" t="s">
        <v>22</v>
      </c>
      <c r="O236" s="320">
        <f>SUM(D236:J236)</f>
        <v>4</v>
      </c>
    </row>
    <row r="237" spans="2:15" x14ac:dyDescent="0.35">
      <c r="B237" s="332">
        <v>44531</v>
      </c>
      <c r="C237" s="316" t="s">
        <v>40</v>
      </c>
      <c r="D237" s="320" t="s">
        <v>22</v>
      </c>
      <c r="E237" s="304" t="s">
        <v>22</v>
      </c>
      <c r="F237" s="304" t="s">
        <v>22</v>
      </c>
      <c r="G237" s="304" t="s">
        <v>22</v>
      </c>
      <c r="H237" s="320" t="s">
        <v>22</v>
      </c>
      <c r="I237" s="320" t="s">
        <v>22</v>
      </c>
      <c r="J237" s="320" t="s">
        <v>22</v>
      </c>
      <c r="K237" s="320" t="s">
        <v>22</v>
      </c>
      <c r="L237" s="304" t="s">
        <v>22</v>
      </c>
      <c r="M237" s="304" t="s">
        <v>22</v>
      </c>
      <c r="N237" s="304" t="s">
        <v>22</v>
      </c>
      <c r="O237" s="320" t="s">
        <v>22</v>
      </c>
    </row>
    <row r="238" spans="2:15" x14ac:dyDescent="0.35">
      <c r="B238" s="332">
        <v>44531</v>
      </c>
      <c r="C238" s="316" t="s">
        <v>36</v>
      </c>
      <c r="D238" s="320" t="s">
        <v>22</v>
      </c>
      <c r="E238" s="304">
        <v>2</v>
      </c>
      <c r="F238" s="304">
        <v>1</v>
      </c>
      <c r="G238" s="304" t="s">
        <v>22</v>
      </c>
      <c r="H238" s="320" t="s">
        <v>22</v>
      </c>
      <c r="I238" s="320" t="s">
        <v>22</v>
      </c>
      <c r="J238" s="320" t="s">
        <v>22</v>
      </c>
      <c r="K238" s="320" t="s">
        <v>22</v>
      </c>
      <c r="L238" s="304" t="s">
        <v>22</v>
      </c>
      <c r="M238" s="304" t="s">
        <v>22</v>
      </c>
      <c r="N238" s="304" t="s">
        <v>22</v>
      </c>
      <c r="O238" s="320">
        <f>SUM(D238:J238)</f>
        <v>3</v>
      </c>
    </row>
    <row r="239" spans="2:15" x14ac:dyDescent="0.35">
      <c r="B239" s="332">
        <v>44531</v>
      </c>
      <c r="C239" s="316" t="s">
        <v>37</v>
      </c>
      <c r="D239" s="320" t="s">
        <v>22</v>
      </c>
      <c r="E239" s="304">
        <v>416</v>
      </c>
      <c r="F239" s="304">
        <v>423</v>
      </c>
      <c r="G239" s="304">
        <v>650</v>
      </c>
      <c r="H239" s="320" t="s">
        <v>22</v>
      </c>
      <c r="I239" s="320" t="s">
        <v>22</v>
      </c>
      <c r="J239" s="320">
        <v>75</v>
      </c>
      <c r="K239" s="320" t="s">
        <v>22</v>
      </c>
      <c r="L239" s="304" t="s">
        <v>22</v>
      </c>
      <c r="M239" s="304" t="s">
        <v>22</v>
      </c>
      <c r="N239" s="304" t="s">
        <v>22</v>
      </c>
      <c r="O239" s="320">
        <f>SUM(D239:J239)</f>
        <v>1564</v>
      </c>
    </row>
    <row r="240" spans="2:15" x14ac:dyDescent="0.35">
      <c r="B240" s="328">
        <v>44531</v>
      </c>
      <c r="C240" s="324" t="s">
        <v>38</v>
      </c>
      <c r="D240" s="325">
        <f>SUM(D222:D239)</f>
        <v>679</v>
      </c>
      <c r="E240" s="325">
        <f>SUM(E222:E239)</f>
        <v>1736</v>
      </c>
      <c r="F240" s="325">
        <f>SUM(F222:F239)</f>
        <v>2258</v>
      </c>
      <c r="G240" s="325">
        <f>SUM(G222:G239)</f>
        <v>1831</v>
      </c>
      <c r="H240" s="325" t="s">
        <v>22</v>
      </c>
      <c r="I240" s="325" t="s">
        <v>22</v>
      </c>
      <c r="J240" s="325">
        <f>SUM(J222:J239)</f>
        <v>268</v>
      </c>
      <c r="K240" s="325" t="s">
        <v>22</v>
      </c>
      <c r="L240" s="325">
        <f>+L222+L227+L231</f>
        <v>601</v>
      </c>
      <c r="M240" s="325" t="s">
        <v>22</v>
      </c>
      <c r="N240" s="325" t="s">
        <v>22</v>
      </c>
      <c r="O240" s="326">
        <f>SUM(D240:J240)</f>
        <v>6772</v>
      </c>
    </row>
    <row r="241" spans="2:15" x14ac:dyDescent="0.35">
      <c r="B241" s="388" t="s">
        <v>39</v>
      </c>
      <c r="C241" s="389"/>
      <c r="D241" s="331">
        <f>+D240+D221+D202</f>
        <v>2371</v>
      </c>
      <c r="E241" s="331">
        <f>+E240+E221+E202</f>
        <v>6499</v>
      </c>
      <c r="F241" s="331">
        <f>+F240+F221+F202</f>
        <v>7388</v>
      </c>
      <c r="G241" s="331">
        <f>+G240+G221+G202</f>
        <v>4892</v>
      </c>
      <c r="H241" s="335" t="s">
        <v>22</v>
      </c>
      <c r="I241" s="335" t="s">
        <v>22</v>
      </c>
      <c r="J241" s="335">
        <f>+J240+J221+J202</f>
        <v>1731</v>
      </c>
      <c r="K241" s="335" t="s">
        <v>22</v>
      </c>
      <c r="L241" s="331">
        <f>+L202+L221+L240</f>
        <v>873</v>
      </c>
      <c r="M241" s="335" t="s">
        <v>22</v>
      </c>
      <c r="N241" s="335" t="s">
        <v>22</v>
      </c>
      <c r="O241" s="338">
        <f>+O240+O221+O202</f>
        <v>22881</v>
      </c>
    </row>
    <row r="242" spans="2:15" x14ac:dyDescent="0.35">
      <c r="B242" s="332">
        <v>44562</v>
      </c>
      <c r="C242" s="316" t="s">
        <v>21</v>
      </c>
      <c r="D242" s="320">
        <v>264</v>
      </c>
      <c r="E242" s="320">
        <v>641</v>
      </c>
      <c r="F242" s="320">
        <v>543</v>
      </c>
      <c r="G242" s="320">
        <v>26</v>
      </c>
      <c r="H242" s="340" t="s">
        <v>22</v>
      </c>
      <c r="I242" s="340" t="s">
        <v>22</v>
      </c>
      <c r="J242" s="320">
        <v>15</v>
      </c>
      <c r="K242" s="320" t="s">
        <v>22</v>
      </c>
      <c r="L242" s="320">
        <v>469</v>
      </c>
      <c r="M242" s="304" t="s">
        <v>22</v>
      </c>
      <c r="N242" s="304" t="s">
        <v>22</v>
      </c>
      <c r="O242" s="320">
        <f>SUM(D242:K242)</f>
        <v>1489</v>
      </c>
    </row>
    <row r="243" spans="2:15" x14ac:dyDescent="0.35">
      <c r="B243" s="332">
        <v>44563</v>
      </c>
      <c r="C243" s="316" t="s">
        <v>23</v>
      </c>
      <c r="D243" s="320">
        <v>85</v>
      </c>
      <c r="E243" s="304">
        <v>91</v>
      </c>
      <c r="F243" s="304">
        <v>347</v>
      </c>
      <c r="G243" s="304">
        <v>114</v>
      </c>
      <c r="H243" s="340" t="s">
        <v>22</v>
      </c>
      <c r="I243" s="340" t="s">
        <v>22</v>
      </c>
      <c r="J243" s="320">
        <v>28</v>
      </c>
      <c r="K243" s="320" t="s">
        <v>22</v>
      </c>
      <c r="L243" s="304" t="s">
        <v>22</v>
      </c>
      <c r="M243" s="304" t="s">
        <v>22</v>
      </c>
      <c r="N243" s="304" t="s">
        <v>22</v>
      </c>
      <c r="O243" s="320">
        <f>SUM(D243:J243)</f>
        <v>665</v>
      </c>
    </row>
    <row r="244" spans="2:15" x14ac:dyDescent="0.35">
      <c r="B244" s="332">
        <v>44564</v>
      </c>
      <c r="C244" s="316" t="s">
        <v>24</v>
      </c>
      <c r="D244" s="320">
        <v>4</v>
      </c>
      <c r="E244" s="304">
        <v>49</v>
      </c>
      <c r="F244" s="304">
        <v>32</v>
      </c>
      <c r="G244" s="304" t="s">
        <v>22</v>
      </c>
      <c r="H244" s="340" t="s">
        <v>22</v>
      </c>
      <c r="I244" s="340" t="s">
        <v>22</v>
      </c>
      <c r="J244" s="320" t="s">
        <v>22</v>
      </c>
      <c r="K244" s="320" t="s">
        <v>22</v>
      </c>
      <c r="L244" s="304" t="s">
        <v>22</v>
      </c>
      <c r="M244" s="304" t="s">
        <v>22</v>
      </c>
      <c r="N244" s="304" t="s">
        <v>22</v>
      </c>
      <c r="O244" s="320">
        <f>SUM(D244:J244)</f>
        <v>85</v>
      </c>
    </row>
    <row r="245" spans="2:15" x14ac:dyDescent="0.35">
      <c r="B245" s="332">
        <v>44565</v>
      </c>
      <c r="C245" s="316" t="s">
        <v>25</v>
      </c>
      <c r="D245" s="320">
        <v>7</v>
      </c>
      <c r="E245" s="304">
        <v>19</v>
      </c>
      <c r="F245" s="304">
        <v>20</v>
      </c>
      <c r="G245" s="304" t="s">
        <v>22</v>
      </c>
      <c r="H245" s="340" t="s">
        <v>22</v>
      </c>
      <c r="I245" s="340" t="s">
        <v>22</v>
      </c>
      <c r="J245" s="320" t="s">
        <v>22</v>
      </c>
      <c r="K245" s="320" t="s">
        <v>22</v>
      </c>
      <c r="L245" s="304" t="s">
        <v>22</v>
      </c>
      <c r="M245" s="304" t="s">
        <v>22</v>
      </c>
      <c r="N245" s="304" t="s">
        <v>22</v>
      </c>
      <c r="O245" s="320">
        <f>SUM(D245:J245)</f>
        <v>46</v>
      </c>
    </row>
    <row r="246" spans="2:15" x14ac:dyDescent="0.35">
      <c r="B246" s="332">
        <v>44566</v>
      </c>
      <c r="C246" s="316" t="s">
        <v>26</v>
      </c>
      <c r="D246" s="320">
        <v>23</v>
      </c>
      <c r="E246" s="304">
        <v>79</v>
      </c>
      <c r="F246" s="304">
        <v>114</v>
      </c>
      <c r="G246" s="304">
        <v>42</v>
      </c>
      <c r="H246" s="340" t="s">
        <v>22</v>
      </c>
      <c r="I246" s="340" t="s">
        <v>22</v>
      </c>
      <c r="J246" s="320">
        <v>7</v>
      </c>
      <c r="K246" s="320" t="s">
        <v>22</v>
      </c>
      <c r="L246" s="304" t="s">
        <v>22</v>
      </c>
      <c r="M246" s="304" t="s">
        <v>22</v>
      </c>
      <c r="N246" s="304" t="s">
        <v>22</v>
      </c>
      <c r="O246" s="320">
        <f>SUM(D246:J246)</f>
        <v>265</v>
      </c>
    </row>
    <row r="247" spans="2:15" x14ac:dyDescent="0.35">
      <c r="B247" s="332">
        <v>44562</v>
      </c>
      <c r="C247" s="316" t="s">
        <v>27</v>
      </c>
      <c r="D247" s="320">
        <v>2</v>
      </c>
      <c r="E247" s="304">
        <v>22</v>
      </c>
      <c r="F247" s="304">
        <v>41</v>
      </c>
      <c r="G247" s="304">
        <v>1</v>
      </c>
      <c r="H247" s="340" t="s">
        <v>22</v>
      </c>
      <c r="I247" s="340" t="s">
        <v>22</v>
      </c>
      <c r="J247" s="320">
        <v>54</v>
      </c>
      <c r="K247" s="320" t="s">
        <v>22</v>
      </c>
      <c r="L247" s="304">
        <v>64</v>
      </c>
      <c r="M247" s="304" t="s">
        <v>22</v>
      </c>
      <c r="N247" s="304" t="s">
        <v>22</v>
      </c>
      <c r="O247" s="320">
        <f>SUM(D247:K247)</f>
        <v>120</v>
      </c>
    </row>
    <row r="248" spans="2:15" x14ac:dyDescent="0.35">
      <c r="B248" s="332">
        <v>44563</v>
      </c>
      <c r="C248" s="316" t="s">
        <v>28</v>
      </c>
      <c r="D248" s="320">
        <v>171</v>
      </c>
      <c r="E248" s="304" t="s">
        <v>22</v>
      </c>
      <c r="F248" s="304" t="s">
        <v>22</v>
      </c>
      <c r="G248" s="304" t="s">
        <v>22</v>
      </c>
      <c r="H248" s="340" t="s">
        <v>22</v>
      </c>
      <c r="I248" s="340" t="s">
        <v>22</v>
      </c>
      <c r="J248" s="320" t="s">
        <v>22</v>
      </c>
      <c r="K248" s="320" t="s">
        <v>22</v>
      </c>
      <c r="L248" s="304" t="s">
        <v>22</v>
      </c>
      <c r="M248" s="304" t="s">
        <v>22</v>
      </c>
      <c r="N248" s="304" t="s">
        <v>22</v>
      </c>
      <c r="O248" s="320">
        <f>SUM(D248:J248)</f>
        <v>171</v>
      </c>
    </row>
    <row r="249" spans="2:15" x14ac:dyDescent="0.35">
      <c r="B249" s="332">
        <v>44564</v>
      </c>
      <c r="C249" s="316" t="s">
        <v>29</v>
      </c>
      <c r="D249" s="320">
        <v>33</v>
      </c>
      <c r="E249" s="304">
        <v>50</v>
      </c>
      <c r="F249" s="304">
        <v>251</v>
      </c>
      <c r="G249" s="304">
        <v>9</v>
      </c>
      <c r="H249" s="340" t="s">
        <v>22</v>
      </c>
      <c r="I249" s="340" t="s">
        <v>22</v>
      </c>
      <c r="J249" s="320">
        <v>11</v>
      </c>
      <c r="K249" s="320">
        <v>553</v>
      </c>
      <c r="L249" s="304" t="s">
        <v>22</v>
      </c>
      <c r="M249" s="304" t="s">
        <v>22</v>
      </c>
      <c r="N249" s="304" t="s">
        <v>22</v>
      </c>
      <c r="O249" s="320">
        <f>SUM(D249:J249)</f>
        <v>354</v>
      </c>
    </row>
    <row r="250" spans="2:15" x14ac:dyDescent="0.35">
      <c r="B250" s="332">
        <v>44565</v>
      </c>
      <c r="C250" s="316" t="s">
        <v>30</v>
      </c>
      <c r="D250" s="320">
        <v>18</v>
      </c>
      <c r="E250" s="304">
        <v>90</v>
      </c>
      <c r="F250" s="304">
        <v>50</v>
      </c>
      <c r="G250" s="304">
        <v>55</v>
      </c>
      <c r="H250" s="340" t="s">
        <v>22</v>
      </c>
      <c r="I250" s="340" t="s">
        <v>22</v>
      </c>
      <c r="J250" s="320" t="s">
        <v>22</v>
      </c>
      <c r="K250" s="320" t="s">
        <v>22</v>
      </c>
      <c r="L250" s="304" t="s">
        <v>22</v>
      </c>
      <c r="M250" s="304" t="s">
        <v>22</v>
      </c>
      <c r="N250" s="304" t="s">
        <v>22</v>
      </c>
      <c r="O250" s="320">
        <f>SUM(D250:J250)</f>
        <v>213</v>
      </c>
    </row>
    <row r="251" spans="2:15" x14ac:dyDescent="0.35">
      <c r="B251" s="332">
        <v>44566</v>
      </c>
      <c r="C251" s="316" t="s">
        <v>31</v>
      </c>
      <c r="D251" s="320">
        <v>59</v>
      </c>
      <c r="E251" s="304">
        <v>122</v>
      </c>
      <c r="F251" s="304">
        <v>157</v>
      </c>
      <c r="G251" s="304">
        <v>10</v>
      </c>
      <c r="H251" s="340" t="s">
        <v>22</v>
      </c>
      <c r="I251" s="340" t="s">
        <v>22</v>
      </c>
      <c r="J251" s="320">
        <v>22</v>
      </c>
      <c r="K251" s="320" t="s">
        <v>22</v>
      </c>
      <c r="L251" s="304">
        <v>258</v>
      </c>
      <c r="M251" s="304" t="s">
        <v>22</v>
      </c>
      <c r="N251" s="304" t="s">
        <v>22</v>
      </c>
      <c r="O251" s="320">
        <f>SUM(D251:K251)</f>
        <v>370</v>
      </c>
    </row>
    <row r="252" spans="2:15" x14ac:dyDescent="0.35">
      <c r="B252" s="332">
        <v>44562</v>
      </c>
      <c r="C252" s="316" t="s">
        <v>41</v>
      </c>
      <c r="D252" s="320">
        <v>5</v>
      </c>
      <c r="E252" s="304">
        <v>75</v>
      </c>
      <c r="F252" s="304">
        <v>70</v>
      </c>
      <c r="G252" s="304">
        <v>67</v>
      </c>
      <c r="H252" s="340" t="s">
        <v>22</v>
      </c>
      <c r="I252" s="340" t="s">
        <v>22</v>
      </c>
      <c r="J252" s="320">
        <v>29</v>
      </c>
      <c r="K252" s="320" t="s">
        <v>22</v>
      </c>
      <c r="L252" s="304" t="s">
        <v>22</v>
      </c>
      <c r="M252" s="304" t="s">
        <v>22</v>
      </c>
      <c r="N252" s="304" t="s">
        <v>22</v>
      </c>
      <c r="O252" s="320">
        <f>SUM(D252:J252)</f>
        <v>246</v>
      </c>
    </row>
    <row r="253" spans="2:15" x14ac:dyDescent="0.35">
      <c r="B253" s="332">
        <v>44563</v>
      </c>
      <c r="C253" s="316" t="s">
        <v>32</v>
      </c>
      <c r="D253" s="320" t="s">
        <v>22</v>
      </c>
      <c r="E253" s="304" t="s">
        <v>22</v>
      </c>
      <c r="F253" s="304">
        <v>61</v>
      </c>
      <c r="G253" s="304" t="s">
        <v>22</v>
      </c>
      <c r="H253" s="340" t="s">
        <v>22</v>
      </c>
      <c r="I253" s="340" t="s">
        <v>22</v>
      </c>
      <c r="J253" s="320" t="s">
        <v>22</v>
      </c>
      <c r="K253" s="320" t="s">
        <v>22</v>
      </c>
      <c r="L253" s="304" t="s">
        <v>22</v>
      </c>
      <c r="M253" s="304" t="s">
        <v>22</v>
      </c>
      <c r="N253" s="304" t="s">
        <v>22</v>
      </c>
      <c r="O253" s="320">
        <f>SUM(D253:J253)</f>
        <v>61</v>
      </c>
    </row>
    <row r="254" spans="2:15" x14ac:dyDescent="0.35">
      <c r="B254" s="332">
        <v>44564</v>
      </c>
      <c r="C254" s="316" t="s">
        <v>33</v>
      </c>
      <c r="D254" s="320" t="s">
        <v>22</v>
      </c>
      <c r="E254" s="304" t="s">
        <v>22</v>
      </c>
      <c r="F254" s="304">
        <v>18</v>
      </c>
      <c r="G254" s="304" t="s">
        <v>22</v>
      </c>
      <c r="H254" s="340" t="s">
        <v>22</v>
      </c>
      <c r="I254" s="340" t="s">
        <v>22</v>
      </c>
      <c r="J254" s="320" t="s">
        <v>22</v>
      </c>
      <c r="K254" s="320" t="s">
        <v>22</v>
      </c>
      <c r="L254" s="304" t="s">
        <v>22</v>
      </c>
      <c r="M254" s="304" t="s">
        <v>22</v>
      </c>
      <c r="N254" s="304" t="s">
        <v>22</v>
      </c>
      <c r="O254" s="320">
        <f>SUM(D254:J254)</f>
        <v>18</v>
      </c>
    </row>
    <row r="255" spans="2:15" x14ac:dyDescent="0.35">
      <c r="B255" s="332">
        <v>44565</v>
      </c>
      <c r="C255" s="316" t="s">
        <v>34</v>
      </c>
      <c r="D255" s="320" t="s">
        <v>22</v>
      </c>
      <c r="E255" s="304" t="s">
        <v>22</v>
      </c>
      <c r="F255" s="304" t="s">
        <v>22</v>
      </c>
      <c r="G255" s="304" t="s">
        <v>22</v>
      </c>
      <c r="H255" s="340" t="s">
        <v>22</v>
      </c>
      <c r="I255" s="340" t="s">
        <v>22</v>
      </c>
      <c r="J255" s="320" t="s">
        <v>22</v>
      </c>
      <c r="K255" s="320" t="s">
        <v>22</v>
      </c>
      <c r="L255" s="304" t="s">
        <v>22</v>
      </c>
      <c r="M255" s="304" t="s">
        <v>22</v>
      </c>
      <c r="N255" s="304" t="s">
        <v>22</v>
      </c>
      <c r="O255" s="320" t="s">
        <v>22</v>
      </c>
    </row>
    <row r="256" spans="2:15" x14ac:dyDescent="0.35">
      <c r="B256" s="332">
        <v>44566</v>
      </c>
      <c r="C256" s="316" t="s">
        <v>35</v>
      </c>
      <c r="D256" s="320" t="s">
        <v>22</v>
      </c>
      <c r="E256" s="304">
        <v>1</v>
      </c>
      <c r="F256" s="304" t="s">
        <v>22</v>
      </c>
      <c r="G256" s="304" t="s">
        <v>22</v>
      </c>
      <c r="H256" s="340" t="s">
        <v>22</v>
      </c>
      <c r="I256" s="340" t="s">
        <v>22</v>
      </c>
      <c r="J256" s="320" t="s">
        <v>22</v>
      </c>
      <c r="K256" s="320" t="s">
        <v>22</v>
      </c>
      <c r="L256" s="304" t="s">
        <v>22</v>
      </c>
      <c r="M256" s="304" t="s">
        <v>22</v>
      </c>
      <c r="N256" s="304" t="s">
        <v>22</v>
      </c>
      <c r="O256" s="320">
        <f>SUM(D256:J256)</f>
        <v>1</v>
      </c>
    </row>
    <row r="257" spans="2:15" x14ac:dyDescent="0.35">
      <c r="B257" s="332">
        <v>44562</v>
      </c>
      <c r="C257" s="316" t="s">
        <v>40</v>
      </c>
      <c r="D257" s="320" t="s">
        <v>22</v>
      </c>
      <c r="E257" s="304" t="s">
        <v>22</v>
      </c>
      <c r="F257" s="304" t="s">
        <v>22</v>
      </c>
      <c r="G257" s="304" t="s">
        <v>22</v>
      </c>
      <c r="H257" s="340" t="s">
        <v>22</v>
      </c>
      <c r="I257" s="340" t="s">
        <v>22</v>
      </c>
      <c r="J257" s="320" t="s">
        <v>22</v>
      </c>
      <c r="K257" s="320" t="s">
        <v>22</v>
      </c>
      <c r="L257" s="304" t="s">
        <v>22</v>
      </c>
      <c r="M257" s="304" t="s">
        <v>22</v>
      </c>
      <c r="N257" s="304" t="s">
        <v>22</v>
      </c>
      <c r="O257" s="320" t="s">
        <v>22</v>
      </c>
    </row>
    <row r="258" spans="2:15" x14ac:dyDescent="0.35">
      <c r="B258" s="332">
        <v>44563</v>
      </c>
      <c r="C258" s="316" t="s">
        <v>36</v>
      </c>
      <c r="D258" s="320" t="s">
        <v>22</v>
      </c>
      <c r="E258" s="304" t="s">
        <v>22</v>
      </c>
      <c r="F258" s="304">
        <v>2</v>
      </c>
      <c r="G258" s="304" t="s">
        <v>22</v>
      </c>
      <c r="H258" s="340" t="s">
        <v>22</v>
      </c>
      <c r="I258" s="340" t="s">
        <v>22</v>
      </c>
      <c r="J258" s="320" t="s">
        <v>22</v>
      </c>
      <c r="K258" s="320" t="s">
        <v>22</v>
      </c>
      <c r="L258" s="304" t="s">
        <v>22</v>
      </c>
      <c r="M258" s="304" t="s">
        <v>22</v>
      </c>
      <c r="N258" s="304" t="s">
        <v>22</v>
      </c>
      <c r="O258" s="320">
        <f>SUM(D258:J258)</f>
        <v>2</v>
      </c>
    </row>
    <row r="259" spans="2:15" x14ac:dyDescent="0.35">
      <c r="B259" s="332">
        <v>44563</v>
      </c>
      <c r="C259" s="316" t="s">
        <v>42</v>
      </c>
      <c r="D259" s="320" t="s">
        <v>22</v>
      </c>
      <c r="E259" s="304" t="s">
        <v>22</v>
      </c>
      <c r="F259" s="304" t="s">
        <v>22</v>
      </c>
      <c r="G259" s="304" t="s">
        <v>22</v>
      </c>
      <c r="H259" s="340" t="s">
        <v>22</v>
      </c>
      <c r="I259" s="340" t="s">
        <v>22</v>
      </c>
      <c r="J259" s="320" t="s">
        <v>22</v>
      </c>
      <c r="K259" s="320" t="s">
        <v>22</v>
      </c>
      <c r="L259" s="304" t="s">
        <v>22</v>
      </c>
      <c r="M259" s="304" t="s">
        <v>22</v>
      </c>
      <c r="N259" s="304" t="s">
        <v>22</v>
      </c>
      <c r="O259" s="320" t="s">
        <v>22</v>
      </c>
    </row>
    <row r="260" spans="2:15" x14ac:dyDescent="0.35">
      <c r="B260" s="332">
        <v>44564</v>
      </c>
      <c r="C260" s="316" t="s">
        <v>37</v>
      </c>
      <c r="D260" s="320">
        <v>59</v>
      </c>
      <c r="E260" s="304">
        <v>60</v>
      </c>
      <c r="F260" s="304">
        <v>242</v>
      </c>
      <c r="G260" s="304">
        <v>324</v>
      </c>
      <c r="H260" s="340" t="s">
        <v>22</v>
      </c>
      <c r="I260" s="340" t="s">
        <v>22</v>
      </c>
      <c r="J260" s="320">
        <v>93</v>
      </c>
      <c r="K260" s="320" t="s">
        <v>22</v>
      </c>
      <c r="L260" s="304" t="s">
        <v>22</v>
      </c>
      <c r="M260" s="304" t="s">
        <v>22</v>
      </c>
      <c r="N260" s="304" t="s">
        <v>22</v>
      </c>
      <c r="O260" s="320">
        <f>SUM(D260:J260)</f>
        <v>778</v>
      </c>
    </row>
    <row r="261" spans="2:15" x14ac:dyDescent="0.35">
      <c r="B261" s="328">
        <v>44564</v>
      </c>
      <c r="C261" s="324" t="s">
        <v>38</v>
      </c>
      <c r="D261" s="325">
        <f>SUM(D242:D260)</f>
        <v>730</v>
      </c>
      <c r="E261" s="325">
        <f>SUM(E242:E260)</f>
        <v>1299</v>
      </c>
      <c r="F261" s="325">
        <f>SUM(F242:F260)</f>
        <v>1948</v>
      </c>
      <c r="G261" s="325">
        <f>SUM(G242:G260)</f>
        <v>648</v>
      </c>
      <c r="H261" s="325" t="s">
        <v>22</v>
      </c>
      <c r="I261" s="325" t="s">
        <v>22</v>
      </c>
      <c r="J261" s="325">
        <f>SUM(J242:J260)</f>
        <v>259</v>
      </c>
      <c r="K261" s="325">
        <f>+K249</f>
        <v>553</v>
      </c>
      <c r="L261" s="325">
        <f>+L242+L247+L251</f>
        <v>791</v>
      </c>
      <c r="M261" s="325" t="s">
        <v>22</v>
      </c>
      <c r="N261" s="325" t="s">
        <v>22</v>
      </c>
      <c r="O261" s="325">
        <f>SUM(D261:J261)</f>
        <v>4884</v>
      </c>
    </row>
    <row r="262" spans="2:15" x14ac:dyDescent="0.35">
      <c r="B262" s="332">
        <v>44593</v>
      </c>
      <c r="C262" s="316" t="s">
        <v>21</v>
      </c>
      <c r="D262" s="320">
        <v>348</v>
      </c>
      <c r="E262" s="320">
        <v>821</v>
      </c>
      <c r="F262" s="320">
        <v>686</v>
      </c>
      <c r="G262" s="320">
        <v>63</v>
      </c>
      <c r="H262" s="340" t="s">
        <v>22</v>
      </c>
      <c r="I262" s="340" t="s">
        <v>22</v>
      </c>
      <c r="J262" s="320">
        <v>27</v>
      </c>
      <c r="K262" s="320" t="s">
        <v>22</v>
      </c>
      <c r="L262" s="320">
        <v>471</v>
      </c>
      <c r="M262" s="304" t="s">
        <v>22</v>
      </c>
      <c r="N262" s="304" t="s">
        <v>22</v>
      </c>
      <c r="O262" s="320">
        <f>SUM(D262:K262)</f>
        <v>1945</v>
      </c>
    </row>
    <row r="263" spans="2:15" x14ac:dyDescent="0.35">
      <c r="B263" s="332">
        <v>44593</v>
      </c>
      <c r="C263" s="316" t="s">
        <v>23</v>
      </c>
      <c r="D263" s="320">
        <v>159</v>
      </c>
      <c r="E263" s="304">
        <v>131</v>
      </c>
      <c r="F263" s="304">
        <v>463</v>
      </c>
      <c r="G263" s="304">
        <v>120</v>
      </c>
      <c r="H263" s="340" t="s">
        <v>22</v>
      </c>
      <c r="I263" s="340" t="s">
        <v>22</v>
      </c>
      <c r="J263" s="320">
        <v>124</v>
      </c>
      <c r="K263" s="320" t="s">
        <v>22</v>
      </c>
      <c r="L263" s="304" t="s">
        <v>22</v>
      </c>
      <c r="M263" s="304" t="s">
        <v>22</v>
      </c>
      <c r="N263" s="304" t="s">
        <v>22</v>
      </c>
      <c r="O263" s="320">
        <f>SUM(D263:J263)</f>
        <v>997</v>
      </c>
    </row>
    <row r="264" spans="2:15" x14ac:dyDescent="0.35">
      <c r="B264" s="332">
        <v>44593</v>
      </c>
      <c r="C264" s="316" t="s">
        <v>24</v>
      </c>
      <c r="D264" s="320">
        <v>6</v>
      </c>
      <c r="E264" s="304">
        <v>46</v>
      </c>
      <c r="F264" s="304">
        <v>30</v>
      </c>
      <c r="G264" s="304">
        <v>2</v>
      </c>
      <c r="H264" s="340" t="s">
        <v>22</v>
      </c>
      <c r="I264" s="340" t="s">
        <v>22</v>
      </c>
      <c r="J264" s="320">
        <v>2</v>
      </c>
      <c r="K264" s="320" t="s">
        <v>22</v>
      </c>
      <c r="L264" s="304" t="s">
        <v>22</v>
      </c>
      <c r="M264" s="304" t="s">
        <v>22</v>
      </c>
      <c r="N264" s="304" t="s">
        <v>22</v>
      </c>
      <c r="O264" s="320">
        <f>SUM(D264:J264)</f>
        <v>86</v>
      </c>
    </row>
    <row r="265" spans="2:15" x14ac:dyDescent="0.35">
      <c r="B265" s="332">
        <v>44593</v>
      </c>
      <c r="C265" s="316" t="s">
        <v>25</v>
      </c>
      <c r="D265" s="320">
        <v>8</v>
      </c>
      <c r="E265" s="304">
        <v>41</v>
      </c>
      <c r="F265" s="304">
        <v>14</v>
      </c>
      <c r="G265" s="304">
        <v>1</v>
      </c>
      <c r="H265" s="340" t="s">
        <v>22</v>
      </c>
      <c r="I265" s="340" t="s">
        <v>22</v>
      </c>
      <c r="J265" s="320" t="s">
        <v>22</v>
      </c>
      <c r="K265" s="320" t="s">
        <v>22</v>
      </c>
      <c r="L265" s="304" t="s">
        <v>22</v>
      </c>
      <c r="M265" s="304" t="s">
        <v>22</v>
      </c>
      <c r="N265" s="304" t="s">
        <v>22</v>
      </c>
      <c r="O265" s="320">
        <f>SUM(D265:J265)</f>
        <v>64</v>
      </c>
    </row>
    <row r="266" spans="2:15" x14ac:dyDescent="0.35">
      <c r="B266" s="332">
        <v>44593</v>
      </c>
      <c r="C266" s="316" t="s">
        <v>26</v>
      </c>
      <c r="D266" s="320">
        <v>21</v>
      </c>
      <c r="E266" s="304">
        <v>132</v>
      </c>
      <c r="F266" s="304">
        <v>222</v>
      </c>
      <c r="G266" s="304">
        <v>172</v>
      </c>
      <c r="H266" s="340" t="s">
        <v>22</v>
      </c>
      <c r="I266" s="340" t="s">
        <v>22</v>
      </c>
      <c r="J266" s="320">
        <v>16</v>
      </c>
      <c r="K266" s="320" t="s">
        <v>22</v>
      </c>
      <c r="L266" s="304" t="s">
        <v>22</v>
      </c>
      <c r="M266" s="304" t="s">
        <v>22</v>
      </c>
      <c r="N266" s="304" t="s">
        <v>22</v>
      </c>
      <c r="O266" s="320">
        <f>SUM(D266:J266)</f>
        <v>563</v>
      </c>
    </row>
    <row r="267" spans="2:15" x14ac:dyDescent="0.35">
      <c r="B267" s="332">
        <v>44593</v>
      </c>
      <c r="C267" s="316" t="s">
        <v>27</v>
      </c>
      <c r="D267" s="320">
        <v>4</v>
      </c>
      <c r="E267" s="304">
        <v>15</v>
      </c>
      <c r="F267" s="304">
        <v>34</v>
      </c>
      <c r="G267" s="304">
        <v>2</v>
      </c>
      <c r="H267" s="340" t="s">
        <v>22</v>
      </c>
      <c r="I267" s="340" t="s">
        <v>22</v>
      </c>
      <c r="J267" s="320">
        <v>2</v>
      </c>
      <c r="K267" s="320" t="s">
        <v>22</v>
      </c>
      <c r="L267" s="304">
        <v>59</v>
      </c>
      <c r="M267" s="304" t="s">
        <v>22</v>
      </c>
      <c r="N267" s="304" t="s">
        <v>22</v>
      </c>
      <c r="O267" s="320">
        <f>SUM(D267:K267)</f>
        <v>57</v>
      </c>
    </row>
    <row r="268" spans="2:15" x14ac:dyDescent="0.35">
      <c r="B268" s="332">
        <v>44593</v>
      </c>
      <c r="C268" s="316" t="s">
        <v>28</v>
      </c>
      <c r="D268" s="320">
        <v>274</v>
      </c>
      <c r="E268" s="304" t="s">
        <v>22</v>
      </c>
      <c r="F268" s="304" t="s">
        <v>22</v>
      </c>
      <c r="G268" s="304" t="s">
        <v>22</v>
      </c>
      <c r="H268" s="340" t="s">
        <v>22</v>
      </c>
      <c r="I268" s="340" t="s">
        <v>22</v>
      </c>
      <c r="J268" s="320" t="s">
        <v>22</v>
      </c>
      <c r="K268" s="320" t="s">
        <v>22</v>
      </c>
      <c r="L268" s="304" t="s">
        <v>22</v>
      </c>
      <c r="M268" s="304" t="s">
        <v>22</v>
      </c>
      <c r="N268" s="304" t="s">
        <v>22</v>
      </c>
      <c r="O268" s="320">
        <f t="shared" ref="O268:O274" si="5">SUM(D268:J268)</f>
        <v>274</v>
      </c>
    </row>
    <row r="269" spans="2:15" x14ac:dyDescent="0.35">
      <c r="B269" s="332">
        <v>44593</v>
      </c>
      <c r="C269" s="316" t="s">
        <v>29</v>
      </c>
      <c r="D269" s="320">
        <v>55</v>
      </c>
      <c r="E269" s="304">
        <v>81</v>
      </c>
      <c r="F269" s="304">
        <v>294</v>
      </c>
      <c r="G269" s="304">
        <v>18</v>
      </c>
      <c r="H269" s="340" t="s">
        <v>22</v>
      </c>
      <c r="I269" s="340" t="s">
        <v>22</v>
      </c>
      <c r="J269" s="320">
        <v>2</v>
      </c>
      <c r="K269" s="320">
        <v>667</v>
      </c>
      <c r="L269" s="304" t="s">
        <v>22</v>
      </c>
      <c r="M269" s="304" t="s">
        <v>22</v>
      </c>
      <c r="N269" s="304" t="s">
        <v>22</v>
      </c>
      <c r="O269" s="320">
        <f t="shared" si="5"/>
        <v>450</v>
      </c>
    </row>
    <row r="270" spans="2:15" x14ac:dyDescent="0.35">
      <c r="B270" s="332">
        <v>44593</v>
      </c>
      <c r="C270" s="316" t="s">
        <v>30</v>
      </c>
      <c r="D270" s="320">
        <v>54</v>
      </c>
      <c r="E270" s="304">
        <v>136</v>
      </c>
      <c r="F270" s="304">
        <v>76</v>
      </c>
      <c r="G270" s="304">
        <v>84</v>
      </c>
      <c r="H270" s="340" t="s">
        <v>22</v>
      </c>
      <c r="I270" s="340" t="s">
        <v>22</v>
      </c>
      <c r="J270" s="320">
        <v>40</v>
      </c>
      <c r="K270" s="320" t="s">
        <v>22</v>
      </c>
      <c r="L270" s="304" t="s">
        <v>22</v>
      </c>
      <c r="M270" s="304" t="s">
        <v>22</v>
      </c>
      <c r="N270" s="304" t="s">
        <v>22</v>
      </c>
      <c r="O270" s="320">
        <f t="shared" si="5"/>
        <v>390</v>
      </c>
    </row>
    <row r="271" spans="2:15" x14ac:dyDescent="0.35">
      <c r="B271" s="332">
        <v>44593</v>
      </c>
      <c r="C271" s="316" t="s">
        <v>31</v>
      </c>
      <c r="D271" s="320">
        <v>107</v>
      </c>
      <c r="E271" s="304">
        <v>183</v>
      </c>
      <c r="F271" s="304">
        <v>130</v>
      </c>
      <c r="G271" s="304">
        <v>9</v>
      </c>
      <c r="H271" s="340" t="s">
        <v>22</v>
      </c>
      <c r="I271" s="340" t="s">
        <v>22</v>
      </c>
      <c r="J271" s="320" t="s">
        <v>22</v>
      </c>
      <c r="K271" s="320" t="s">
        <v>22</v>
      </c>
      <c r="L271" s="304">
        <v>216</v>
      </c>
      <c r="M271" s="304" t="s">
        <v>22</v>
      </c>
      <c r="N271" s="304" t="s">
        <v>22</v>
      </c>
      <c r="O271" s="320">
        <f t="shared" si="5"/>
        <v>429</v>
      </c>
    </row>
    <row r="272" spans="2:15" x14ac:dyDescent="0.35">
      <c r="B272" s="332">
        <v>44593</v>
      </c>
      <c r="C272" s="316" t="s">
        <v>41</v>
      </c>
      <c r="D272" s="320">
        <v>4</v>
      </c>
      <c r="E272" s="304" t="s">
        <v>22</v>
      </c>
      <c r="F272" s="304" t="s">
        <v>22</v>
      </c>
      <c r="G272" s="304" t="s">
        <v>22</v>
      </c>
      <c r="H272" s="340" t="s">
        <v>22</v>
      </c>
      <c r="I272" s="340" t="s">
        <v>22</v>
      </c>
      <c r="J272" s="320" t="s">
        <v>22</v>
      </c>
      <c r="K272" s="320" t="s">
        <v>22</v>
      </c>
      <c r="L272" s="304" t="s">
        <v>22</v>
      </c>
      <c r="M272" s="304" t="s">
        <v>22</v>
      </c>
      <c r="N272" s="304" t="s">
        <v>22</v>
      </c>
      <c r="O272" s="320">
        <f t="shared" si="5"/>
        <v>4</v>
      </c>
    </row>
    <row r="273" spans="2:15" x14ac:dyDescent="0.35">
      <c r="B273" s="332">
        <v>44593</v>
      </c>
      <c r="C273" s="316" t="s">
        <v>32</v>
      </c>
      <c r="D273" s="320" t="s">
        <v>22</v>
      </c>
      <c r="E273" s="304" t="s">
        <v>22</v>
      </c>
      <c r="F273" s="304">
        <v>95</v>
      </c>
      <c r="G273" s="304" t="s">
        <v>22</v>
      </c>
      <c r="H273" s="340" t="s">
        <v>22</v>
      </c>
      <c r="I273" s="340" t="s">
        <v>22</v>
      </c>
      <c r="J273" s="320" t="s">
        <v>22</v>
      </c>
      <c r="K273" s="320" t="s">
        <v>22</v>
      </c>
      <c r="L273" s="304" t="s">
        <v>22</v>
      </c>
      <c r="M273" s="304" t="s">
        <v>22</v>
      </c>
      <c r="N273" s="304" t="s">
        <v>22</v>
      </c>
      <c r="O273" s="320">
        <f t="shared" si="5"/>
        <v>95</v>
      </c>
    </row>
    <row r="274" spans="2:15" x14ac:dyDescent="0.35">
      <c r="B274" s="332">
        <v>44593</v>
      </c>
      <c r="C274" s="316" t="s">
        <v>33</v>
      </c>
      <c r="D274" s="320" t="s">
        <v>22</v>
      </c>
      <c r="E274" s="304" t="s">
        <v>22</v>
      </c>
      <c r="F274" s="304">
        <v>32</v>
      </c>
      <c r="G274" s="304" t="s">
        <v>22</v>
      </c>
      <c r="H274" s="340" t="s">
        <v>22</v>
      </c>
      <c r="I274" s="340" t="s">
        <v>22</v>
      </c>
      <c r="J274" s="320" t="s">
        <v>22</v>
      </c>
      <c r="K274" s="320" t="s">
        <v>22</v>
      </c>
      <c r="L274" s="304" t="s">
        <v>22</v>
      </c>
      <c r="M274" s="304" t="s">
        <v>22</v>
      </c>
      <c r="N274" s="304" t="s">
        <v>22</v>
      </c>
      <c r="O274" s="320">
        <f t="shared" si="5"/>
        <v>32</v>
      </c>
    </row>
    <row r="275" spans="2:15" x14ac:dyDescent="0.35">
      <c r="B275" s="332">
        <v>44593</v>
      </c>
      <c r="C275" s="316" t="s">
        <v>34</v>
      </c>
      <c r="D275" s="341" t="s">
        <v>22</v>
      </c>
      <c r="E275" s="304" t="s">
        <v>22</v>
      </c>
      <c r="F275" s="304" t="s">
        <v>22</v>
      </c>
      <c r="G275" s="304" t="s">
        <v>22</v>
      </c>
      <c r="H275" s="340" t="s">
        <v>22</v>
      </c>
      <c r="I275" s="340" t="s">
        <v>22</v>
      </c>
      <c r="J275" s="320" t="s">
        <v>22</v>
      </c>
      <c r="K275" s="320" t="s">
        <v>22</v>
      </c>
      <c r="L275" s="304" t="s">
        <v>22</v>
      </c>
      <c r="M275" s="304" t="s">
        <v>22</v>
      </c>
      <c r="N275" s="304" t="s">
        <v>22</v>
      </c>
      <c r="O275" s="320" t="s">
        <v>22</v>
      </c>
    </row>
    <row r="276" spans="2:15" x14ac:dyDescent="0.35">
      <c r="B276" s="332">
        <v>44593</v>
      </c>
      <c r="C276" s="316" t="s">
        <v>35</v>
      </c>
      <c r="D276" s="320" t="s">
        <v>22</v>
      </c>
      <c r="E276" s="304">
        <v>1</v>
      </c>
      <c r="F276" s="304" t="s">
        <v>22</v>
      </c>
      <c r="G276" s="304">
        <v>1</v>
      </c>
      <c r="H276" s="340" t="s">
        <v>22</v>
      </c>
      <c r="I276" s="340" t="s">
        <v>22</v>
      </c>
      <c r="J276" s="320">
        <v>2</v>
      </c>
      <c r="K276" s="320" t="s">
        <v>22</v>
      </c>
      <c r="L276" s="304" t="s">
        <v>22</v>
      </c>
      <c r="M276" s="304" t="s">
        <v>22</v>
      </c>
      <c r="N276" s="304" t="s">
        <v>22</v>
      </c>
      <c r="O276" s="320">
        <f>SUM(D276:J276)</f>
        <v>4</v>
      </c>
    </row>
    <row r="277" spans="2:15" x14ac:dyDescent="0.35">
      <c r="B277" s="332">
        <v>44593</v>
      </c>
      <c r="C277" s="316" t="s">
        <v>40</v>
      </c>
      <c r="D277" s="320" t="s">
        <v>22</v>
      </c>
      <c r="E277" s="304" t="s">
        <v>22</v>
      </c>
      <c r="F277" s="304" t="s">
        <v>22</v>
      </c>
      <c r="G277" s="304" t="s">
        <v>22</v>
      </c>
      <c r="H277" s="340" t="s">
        <v>22</v>
      </c>
      <c r="I277" s="340" t="s">
        <v>22</v>
      </c>
      <c r="J277" s="320" t="s">
        <v>22</v>
      </c>
      <c r="K277" s="320" t="s">
        <v>22</v>
      </c>
      <c r="L277" s="304" t="s">
        <v>22</v>
      </c>
      <c r="M277" s="304" t="s">
        <v>22</v>
      </c>
      <c r="N277" s="304" t="s">
        <v>22</v>
      </c>
      <c r="O277" s="320" t="s">
        <v>22</v>
      </c>
    </row>
    <row r="278" spans="2:15" x14ac:dyDescent="0.35">
      <c r="B278" s="332">
        <v>44593</v>
      </c>
      <c r="C278" s="316" t="s">
        <v>36</v>
      </c>
      <c r="D278" s="320" t="s">
        <v>22</v>
      </c>
      <c r="E278" s="304" t="s">
        <v>22</v>
      </c>
      <c r="F278" s="304">
        <v>5</v>
      </c>
      <c r="G278" s="304" t="s">
        <v>22</v>
      </c>
      <c r="H278" s="340" t="s">
        <v>22</v>
      </c>
      <c r="I278" s="340" t="s">
        <v>22</v>
      </c>
      <c r="J278" s="320" t="s">
        <v>22</v>
      </c>
      <c r="K278" s="320" t="s">
        <v>22</v>
      </c>
      <c r="L278" s="304" t="s">
        <v>22</v>
      </c>
      <c r="M278" s="304" t="s">
        <v>22</v>
      </c>
      <c r="N278" s="304" t="s">
        <v>22</v>
      </c>
      <c r="O278" s="320">
        <f>SUM(D278:J278)</f>
        <v>5</v>
      </c>
    </row>
    <row r="279" spans="2:15" x14ac:dyDescent="0.35">
      <c r="B279" s="332">
        <v>44593</v>
      </c>
      <c r="C279" s="316" t="s">
        <v>42</v>
      </c>
      <c r="D279" s="320" t="s">
        <v>22</v>
      </c>
      <c r="E279" s="304">
        <v>91</v>
      </c>
      <c r="F279" s="304">
        <v>372</v>
      </c>
      <c r="G279" s="304">
        <v>164</v>
      </c>
      <c r="H279" s="340" t="s">
        <v>22</v>
      </c>
      <c r="I279" s="340" t="s">
        <v>22</v>
      </c>
      <c r="J279" s="320">
        <v>12</v>
      </c>
      <c r="K279" s="320" t="s">
        <v>22</v>
      </c>
      <c r="L279" s="304" t="s">
        <v>22</v>
      </c>
      <c r="M279" s="304" t="s">
        <v>22</v>
      </c>
      <c r="N279" s="304" t="s">
        <v>22</v>
      </c>
      <c r="O279" s="320">
        <f>SUM(D279:J279)</f>
        <v>639</v>
      </c>
    </row>
    <row r="280" spans="2:15" x14ac:dyDescent="0.35">
      <c r="B280" s="332">
        <v>44593</v>
      </c>
      <c r="C280" s="316" t="s">
        <v>37</v>
      </c>
      <c r="D280" s="320">
        <v>11</v>
      </c>
      <c r="E280" s="304">
        <v>251</v>
      </c>
      <c r="F280" s="304">
        <v>356</v>
      </c>
      <c r="G280" s="304">
        <v>373</v>
      </c>
      <c r="H280" s="340" t="s">
        <v>22</v>
      </c>
      <c r="I280" s="340" t="s">
        <v>22</v>
      </c>
      <c r="J280" s="320">
        <v>75</v>
      </c>
      <c r="K280" s="320" t="s">
        <v>22</v>
      </c>
      <c r="L280" s="304" t="s">
        <v>22</v>
      </c>
      <c r="M280" s="304" t="s">
        <v>22</v>
      </c>
      <c r="N280" s="304" t="s">
        <v>22</v>
      </c>
      <c r="O280" s="320">
        <f>SUM(D280:J280)</f>
        <v>1066</v>
      </c>
    </row>
    <row r="281" spans="2:15" x14ac:dyDescent="0.35">
      <c r="B281" s="328">
        <v>44593</v>
      </c>
      <c r="C281" s="324" t="s">
        <v>38</v>
      </c>
      <c r="D281" s="325">
        <f>SUM(D262:D280)</f>
        <v>1051</v>
      </c>
      <c r="E281" s="325">
        <f>SUM(E262:E280)</f>
        <v>1929</v>
      </c>
      <c r="F281" s="325">
        <f>SUM(F262:F280)</f>
        <v>2809</v>
      </c>
      <c r="G281" s="325">
        <f>SUM(G262:G280)</f>
        <v>1009</v>
      </c>
      <c r="H281" s="325" t="s">
        <v>22</v>
      </c>
      <c r="I281" s="325" t="s">
        <v>22</v>
      </c>
      <c r="J281" s="325">
        <f>SUM(J262:J280)</f>
        <v>302</v>
      </c>
      <c r="K281" s="325">
        <f>+K269</f>
        <v>667</v>
      </c>
      <c r="L281" s="325">
        <f>+L262+L267+L271</f>
        <v>746</v>
      </c>
      <c r="M281" s="325" t="s">
        <v>22</v>
      </c>
      <c r="N281" s="325" t="s">
        <v>22</v>
      </c>
      <c r="O281" s="325">
        <f>SUM(D281:J281)</f>
        <v>7100</v>
      </c>
    </row>
    <row r="282" spans="2:15" x14ac:dyDescent="0.35">
      <c r="B282" s="332">
        <v>44621</v>
      </c>
      <c r="C282" s="316" t="s">
        <v>21</v>
      </c>
      <c r="D282" s="320">
        <v>366</v>
      </c>
      <c r="E282" s="320">
        <v>756</v>
      </c>
      <c r="F282" s="320">
        <v>707</v>
      </c>
      <c r="G282" s="320">
        <v>75</v>
      </c>
      <c r="H282" s="340" t="s">
        <v>22</v>
      </c>
      <c r="I282" s="340" t="s">
        <v>22</v>
      </c>
      <c r="J282" s="320">
        <v>27</v>
      </c>
      <c r="K282" s="320" t="s">
        <v>22</v>
      </c>
      <c r="L282" s="320">
        <v>639</v>
      </c>
      <c r="M282" s="304" t="s">
        <v>22</v>
      </c>
      <c r="N282" s="304" t="s">
        <v>22</v>
      </c>
      <c r="O282" s="320">
        <f>SUM(D282:K282)</f>
        <v>1931</v>
      </c>
    </row>
    <row r="283" spans="2:15" x14ac:dyDescent="0.35">
      <c r="B283" s="332">
        <v>44621</v>
      </c>
      <c r="C283" s="316" t="s">
        <v>23</v>
      </c>
      <c r="D283" s="320">
        <v>180</v>
      </c>
      <c r="E283" s="304">
        <v>236</v>
      </c>
      <c r="F283" s="304">
        <v>527</v>
      </c>
      <c r="G283" s="304">
        <v>190</v>
      </c>
      <c r="H283" s="340" t="s">
        <v>22</v>
      </c>
      <c r="I283" s="340" t="s">
        <v>22</v>
      </c>
      <c r="J283" s="320">
        <v>76</v>
      </c>
      <c r="K283" s="320" t="s">
        <v>22</v>
      </c>
      <c r="L283" s="304" t="s">
        <v>22</v>
      </c>
      <c r="M283" s="304" t="s">
        <v>22</v>
      </c>
      <c r="N283" s="304" t="s">
        <v>22</v>
      </c>
      <c r="O283" s="320">
        <f>SUM(D283:J283)</f>
        <v>1209</v>
      </c>
    </row>
    <row r="284" spans="2:15" x14ac:dyDescent="0.35">
      <c r="B284" s="332">
        <v>44621</v>
      </c>
      <c r="C284" s="316" t="s">
        <v>24</v>
      </c>
      <c r="D284" s="320">
        <v>17</v>
      </c>
      <c r="E284" s="304">
        <v>63</v>
      </c>
      <c r="F284" s="304">
        <v>73</v>
      </c>
      <c r="G284" s="304">
        <v>1</v>
      </c>
      <c r="H284" s="340" t="s">
        <v>22</v>
      </c>
      <c r="I284" s="340" t="s">
        <v>22</v>
      </c>
      <c r="J284" s="320">
        <v>3</v>
      </c>
      <c r="K284" s="320" t="s">
        <v>22</v>
      </c>
      <c r="L284" s="304" t="s">
        <v>22</v>
      </c>
      <c r="M284" s="304" t="s">
        <v>22</v>
      </c>
      <c r="N284" s="304" t="s">
        <v>22</v>
      </c>
      <c r="O284" s="320">
        <f>SUM(D284:J284)</f>
        <v>157</v>
      </c>
    </row>
    <row r="285" spans="2:15" x14ac:dyDescent="0.35">
      <c r="B285" s="332">
        <v>44621</v>
      </c>
      <c r="C285" s="316" t="s">
        <v>25</v>
      </c>
      <c r="D285" s="320">
        <v>14</v>
      </c>
      <c r="E285" s="304">
        <v>43</v>
      </c>
      <c r="F285" s="304">
        <v>39</v>
      </c>
      <c r="G285" s="304">
        <v>1</v>
      </c>
      <c r="H285" s="340" t="s">
        <v>22</v>
      </c>
      <c r="I285" s="340" t="s">
        <v>22</v>
      </c>
      <c r="J285" s="320">
        <v>1</v>
      </c>
      <c r="K285" s="320" t="s">
        <v>22</v>
      </c>
      <c r="L285" s="304" t="s">
        <v>22</v>
      </c>
      <c r="M285" s="304" t="s">
        <v>22</v>
      </c>
      <c r="N285" s="304" t="s">
        <v>22</v>
      </c>
      <c r="O285" s="320">
        <f>SUM(D285:J285)</f>
        <v>98</v>
      </c>
    </row>
    <row r="286" spans="2:15" x14ac:dyDescent="0.35">
      <c r="B286" s="332">
        <v>44621</v>
      </c>
      <c r="C286" s="316" t="s">
        <v>26</v>
      </c>
      <c r="D286" s="320">
        <v>66</v>
      </c>
      <c r="E286" s="304">
        <v>141</v>
      </c>
      <c r="F286" s="304">
        <v>147</v>
      </c>
      <c r="G286" s="304">
        <v>76</v>
      </c>
      <c r="H286" s="340" t="s">
        <v>22</v>
      </c>
      <c r="I286" s="340" t="s">
        <v>22</v>
      </c>
      <c r="J286" s="320">
        <v>33</v>
      </c>
      <c r="K286" s="320" t="s">
        <v>22</v>
      </c>
      <c r="L286" s="304" t="s">
        <v>22</v>
      </c>
      <c r="M286" s="304" t="s">
        <v>22</v>
      </c>
      <c r="N286" s="304" t="s">
        <v>22</v>
      </c>
      <c r="O286" s="320">
        <f>SUM(D286:J286)</f>
        <v>463</v>
      </c>
    </row>
    <row r="287" spans="2:15" x14ac:dyDescent="0.35">
      <c r="B287" s="332">
        <v>44621</v>
      </c>
      <c r="C287" s="316" t="s">
        <v>27</v>
      </c>
      <c r="D287" s="320">
        <v>4</v>
      </c>
      <c r="E287" s="304">
        <v>32</v>
      </c>
      <c r="F287" s="304">
        <v>30</v>
      </c>
      <c r="G287" s="304">
        <v>8</v>
      </c>
      <c r="H287" s="340" t="s">
        <v>22</v>
      </c>
      <c r="I287" s="340" t="s">
        <v>22</v>
      </c>
      <c r="J287" s="320">
        <v>6</v>
      </c>
      <c r="K287" s="320" t="s">
        <v>22</v>
      </c>
      <c r="L287" s="304">
        <v>35</v>
      </c>
      <c r="M287" s="304" t="s">
        <v>22</v>
      </c>
      <c r="N287" s="304" t="s">
        <v>22</v>
      </c>
      <c r="O287" s="320">
        <f>SUM(D287:K287)</f>
        <v>80</v>
      </c>
    </row>
    <row r="288" spans="2:15" x14ac:dyDescent="0.35">
      <c r="B288" s="332">
        <v>44621</v>
      </c>
      <c r="C288" s="316" t="s">
        <v>28</v>
      </c>
      <c r="D288" s="320">
        <v>244</v>
      </c>
      <c r="E288" s="304" t="s">
        <v>22</v>
      </c>
      <c r="F288" s="304" t="s">
        <v>22</v>
      </c>
      <c r="G288" s="304" t="s">
        <v>22</v>
      </c>
      <c r="H288" s="340" t="s">
        <v>22</v>
      </c>
      <c r="I288" s="340" t="s">
        <v>22</v>
      </c>
      <c r="J288" s="320" t="s">
        <v>22</v>
      </c>
      <c r="K288" s="320" t="s">
        <v>22</v>
      </c>
      <c r="L288" s="304" t="s">
        <v>22</v>
      </c>
      <c r="M288" s="304" t="s">
        <v>22</v>
      </c>
      <c r="N288" s="304" t="s">
        <v>22</v>
      </c>
      <c r="O288" s="320">
        <f>SUM(D288:J288)</f>
        <v>244</v>
      </c>
    </row>
    <row r="289" spans="2:15" x14ac:dyDescent="0.35">
      <c r="B289" s="332">
        <v>44621</v>
      </c>
      <c r="C289" s="316" t="s">
        <v>29</v>
      </c>
      <c r="D289" s="320">
        <v>61</v>
      </c>
      <c r="E289" s="304">
        <v>93</v>
      </c>
      <c r="F289" s="304">
        <v>389</v>
      </c>
      <c r="G289" s="304">
        <v>25</v>
      </c>
      <c r="H289" s="340" t="s">
        <v>22</v>
      </c>
      <c r="I289" s="340" t="s">
        <v>22</v>
      </c>
      <c r="J289" s="320">
        <v>3</v>
      </c>
      <c r="K289" s="320">
        <v>747</v>
      </c>
      <c r="L289" s="304" t="s">
        <v>22</v>
      </c>
      <c r="M289" s="304" t="s">
        <v>22</v>
      </c>
      <c r="N289" s="304" t="s">
        <v>22</v>
      </c>
      <c r="O289" s="320">
        <f>SUM(D289:J289)</f>
        <v>571</v>
      </c>
    </row>
    <row r="290" spans="2:15" x14ac:dyDescent="0.35">
      <c r="B290" s="332">
        <v>44621</v>
      </c>
      <c r="C290" s="316" t="s">
        <v>30</v>
      </c>
      <c r="D290" s="320">
        <v>67</v>
      </c>
      <c r="E290" s="304">
        <v>118</v>
      </c>
      <c r="F290" s="304">
        <v>113</v>
      </c>
      <c r="G290" s="304">
        <v>90</v>
      </c>
      <c r="H290" s="340" t="s">
        <v>22</v>
      </c>
      <c r="I290" s="340" t="s">
        <v>22</v>
      </c>
      <c r="J290" s="320">
        <v>4</v>
      </c>
      <c r="K290" s="320" t="s">
        <v>22</v>
      </c>
      <c r="L290" s="304" t="s">
        <v>22</v>
      </c>
      <c r="M290" s="304" t="s">
        <v>22</v>
      </c>
      <c r="N290" s="304" t="s">
        <v>22</v>
      </c>
      <c r="O290" s="320">
        <f>SUM(D290:J290)</f>
        <v>392</v>
      </c>
    </row>
    <row r="291" spans="2:15" x14ac:dyDescent="0.35">
      <c r="B291" s="332">
        <v>44621</v>
      </c>
      <c r="C291" s="316" t="s">
        <v>31</v>
      </c>
      <c r="D291" s="320">
        <v>132</v>
      </c>
      <c r="E291" s="304">
        <v>206</v>
      </c>
      <c r="F291" s="304">
        <v>192</v>
      </c>
      <c r="G291" s="304">
        <v>16</v>
      </c>
      <c r="H291" s="340" t="s">
        <v>22</v>
      </c>
      <c r="I291" s="340" t="s">
        <v>22</v>
      </c>
      <c r="J291" s="320">
        <v>2</v>
      </c>
      <c r="K291" s="320" t="s">
        <v>22</v>
      </c>
      <c r="L291" s="304">
        <v>313</v>
      </c>
      <c r="M291" s="304" t="s">
        <v>22</v>
      </c>
      <c r="N291" s="304" t="s">
        <v>22</v>
      </c>
      <c r="O291" s="320">
        <f>SUM(D291:K291)</f>
        <v>548</v>
      </c>
    </row>
    <row r="292" spans="2:15" x14ac:dyDescent="0.35">
      <c r="B292" s="332">
        <v>44621</v>
      </c>
      <c r="C292" s="316" t="s">
        <v>41</v>
      </c>
      <c r="D292" s="320">
        <v>3</v>
      </c>
      <c r="E292" s="304" t="s">
        <v>22</v>
      </c>
      <c r="F292" s="304" t="s">
        <v>22</v>
      </c>
      <c r="G292" s="304" t="s">
        <v>22</v>
      </c>
      <c r="H292" s="340" t="s">
        <v>22</v>
      </c>
      <c r="I292" s="340" t="s">
        <v>22</v>
      </c>
      <c r="J292" s="320" t="s">
        <v>22</v>
      </c>
      <c r="K292" s="320" t="s">
        <v>22</v>
      </c>
      <c r="L292" s="304" t="s">
        <v>22</v>
      </c>
      <c r="M292" s="304" t="s">
        <v>22</v>
      </c>
      <c r="N292" s="304" t="s">
        <v>22</v>
      </c>
      <c r="O292" s="320">
        <f>SUM(D292:J292)</f>
        <v>3</v>
      </c>
    </row>
    <row r="293" spans="2:15" x14ac:dyDescent="0.35">
      <c r="B293" s="332">
        <v>44621</v>
      </c>
      <c r="C293" s="316" t="s">
        <v>32</v>
      </c>
      <c r="D293" s="320" t="s">
        <v>22</v>
      </c>
      <c r="E293" s="304" t="s">
        <v>22</v>
      </c>
      <c r="F293" s="304">
        <v>108</v>
      </c>
      <c r="G293" s="304" t="s">
        <v>22</v>
      </c>
      <c r="H293" s="340" t="s">
        <v>22</v>
      </c>
      <c r="I293" s="340" t="s">
        <v>22</v>
      </c>
      <c r="J293" s="320" t="s">
        <v>22</v>
      </c>
      <c r="K293" s="320" t="s">
        <v>22</v>
      </c>
      <c r="L293" s="304" t="s">
        <v>22</v>
      </c>
      <c r="M293" s="304" t="s">
        <v>22</v>
      </c>
      <c r="N293" s="304" t="s">
        <v>22</v>
      </c>
      <c r="O293" s="320">
        <f>SUM(D293:J293)</f>
        <v>108</v>
      </c>
    </row>
    <row r="294" spans="2:15" x14ac:dyDescent="0.35">
      <c r="B294" s="332">
        <v>44621</v>
      </c>
      <c r="C294" s="316" t="s">
        <v>33</v>
      </c>
      <c r="D294" s="320" t="s">
        <v>22</v>
      </c>
      <c r="E294" s="304" t="s">
        <v>22</v>
      </c>
      <c r="F294" s="304">
        <v>20</v>
      </c>
      <c r="G294" s="304" t="s">
        <v>22</v>
      </c>
      <c r="H294" s="340" t="s">
        <v>22</v>
      </c>
      <c r="I294" s="340" t="s">
        <v>22</v>
      </c>
      <c r="J294" s="320" t="s">
        <v>22</v>
      </c>
      <c r="K294" s="320" t="s">
        <v>22</v>
      </c>
      <c r="L294" s="304" t="s">
        <v>22</v>
      </c>
      <c r="M294" s="304" t="s">
        <v>22</v>
      </c>
      <c r="N294" s="304" t="s">
        <v>22</v>
      </c>
      <c r="O294" s="320">
        <f>SUM(D294:J294)</f>
        <v>20</v>
      </c>
    </row>
    <row r="295" spans="2:15" x14ac:dyDescent="0.35">
      <c r="B295" s="332">
        <v>44621</v>
      </c>
      <c r="C295" s="316" t="s">
        <v>34</v>
      </c>
      <c r="D295" s="320" t="s">
        <v>22</v>
      </c>
      <c r="E295" s="304" t="s">
        <v>22</v>
      </c>
      <c r="F295" s="304" t="s">
        <v>22</v>
      </c>
      <c r="G295" s="304" t="s">
        <v>22</v>
      </c>
      <c r="H295" s="340" t="s">
        <v>22</v>
      </c>
      <c r="I295" s="340" t="s">
        <v>22</v>
      </c>
      <c r="J295" s="320" t="s">
        <v>22</v>
      </c>
      <c r="K295" s="320" t="s">
        <v>22</v>
      </c>
      <c r="L295" s="304" t="s">
        <v>22</v>
      </c>
      <c r="M295" s="304" t="s">
        <v>22</v>
      </c>
      <c r="N295" s="304" t="s">
        <v>22</v>
      </c>
      <c r="O295" s="320" t="s">
        <v>22</v>
      </c>
    </row>
    <row r="296" spans="2:15" x14ac:dyDescent="0.35">
      <c r="B296" s="332">
        <v>44621</v>
      </c>
      <c r="C296" s="316" t="s">
        <v>35</v>
      </c>
      <c r="D296" s="320" t="s">
        <v>22</v>
      </c>
      <c r="E296" s="304" t="s">
        <v>22</v>
      </c>
      <c r="F296" s="304">
        <v>1</v>
      </c>
      <c r="G296" s="304" t="s">
        <v>22</v>
      </c>
      <c r="H296" s="340" t="s">
        <v>22</v>
      </c>
      <c r="I296" s="340" t="s">
        <v>22</v>
      </c>
      <c r="J296" s="320">
        <v>3</v>
      </c>
      <c r="K296" s="320" t="s">
        <v>22</v>
      </c>
      <c r="L296" s="304" t="s">
        <v>22</v>
      </c>
      <c r="M296" s="304" t="s">
        <v>22</v>
      </c>
      <c r="N296" s="304" t="s">
        <v>22</v>
      </c>
      <c r="O296" s="320">
        <f>SUM(D296:J296)</f>
        <v>4</v>
      </c>
    </row>
    <row r="297" spans="2:15" x14ac:dyDescent="0.35">
      <c r="B297" s="332">
        <v>44621</v>
      </c>
      <c r="C297" s="316" t="s">
        <v>40</v>
      </c>
      <c r="D297" s="320" t="s">
        <v>22</v>
      </c>
      <c r="E297" s="304" t="s">
        <v>22</v>
      </c>
      <c r="F297" s="304" t="s">
        <v>22</v>
      </c>
      <c r="G297" s="304" t="s">
        <v>22</v>
      </c>
      <c r="H297" s="340" t="s">
        <v>22</v>
      </c>
      <c r="I297" s="340" t="s">
        <v>22</v>
      </c>
      <c r="J297" s="320" t="s">
        <v>22</v>
      </c>
      <c r="K297" s="320" t="s">
        <v>22</v>
      </c>
      <c r="L297" s="304" t="s">
        <v>22</v>
      </c>
      <c r="M297" s="304" t="s">
        <v>22</v>
      </c>
      <c r="N297" s="304" t="s">
        <v>22</v>
      </c>
      <c r="O297" s="320" t="s">
        <v>22</v>
      </c>
    </row>
    <row r="298" spans="2:15" x14ac:dyDescent="0.35">
      <c r="B298" s="332">
        <v>44621</v>
      </c>
      <c r="C298" s="316" t="s">
        <v>36</v>
      </c>
      <c r="D298" s="320" t="s">
        <v>22</v>
      </c>
      <c r="E298" s="304">
        <v>1</v>
      </c>
      <c r="F298" s="304" t="s">
        <v>22</v>
      </c>
      <c r="G298" s="304" t="s">
        <v>22</v>
      </c>
      <c r="H298" s="340" t="s">
        <v>22</v>
      </c>
      <c r="I298" s="340" t="s">
        <v>22</v>
      </c>
      <c r="J298" s="320" t="s">
        <v>22</v>
      </c>
      <c r="K298" s="320" t="s">
        <v>22</v>
      </c>
      <c r="L298" s="304" t="s">
        <v>22</v>
      </c>
      <c r="M298" s="304" t="s">
        <v>22</v>
      </c>
      <c r="N298" s="304" t="s">
        <v>22</v>
      </c>
      <c r="O298" s="320">
        <f>SUM(D298:J298)</f>
        <v>1</v>
      </c>
    </row>
    <row r="299" spans="2:15" x14ac:dyDescent="0.35">
      <c r="B299" s="332">
        <v>44621</v>
      </c>
      <c r="C299" s="316" t="s">
        <v>42</v>
      </c>
      <c r="D299" s="320" t="s">
        <v>22</v>
      </c>
      <c r="E299" s="304">
        <v>139</v>
      </c>
      <c r="F299" s="304">
        <v>267</v>
      </c>
      <c r="G299" s="304">
        <v>47</v>
      </c>
      <c r="H299" s="340" t="s">
        <v>22</v>
      </c>
      <c r="I299" s="340" t="s">
        <v>22</v>
      </c>
      <c r="J299" s="320">
        <v>20</v>
      </c>
      <c r="K299" s="320" t="s">
        <v>22</v>
      </c>
      <c r="L299" s="304" t="s">
        <v>22</v>
      </c>
      <c r="M299" s="304" t="s">
        <v>22</v>
      </c>
      <c r="N299" s="304" t="s">
        <v>22</v>
      </c>
      <c r="O299" s="320">
        <f>SUM(D299:J299)</f>
        <v>473</v>
      </c>
    </row>
    <row r="300" spans="2:15" x14ac:dyDescent="0.35">
      <c r="B300" s="332">
        <v>44621</v>
      </c>
      <c r="C300" s="316" t="s">
        <v>37</v>
      </c>
      <c r="D300" s="320"/>
      <c r="E300" s="304">
        <v>273</v>
      </c>
      <c r="F300" s="304">
        <v>228</v>
      </c>
      <c r="G300" s="304">
        <v>299</v>
      </c>
      <c r="H300" s="340" t="s">
        <v>22</v>
      </c>
      <c r="I300" s="340" t="s">
        <v>22</v>
      </c>
      <c r="J300" s="320">
        <v>141</v>
      </c>
      <c r="K300" s="320" t="s">
        <v>22</v>
      </c>
      <c r="L300" s="304" t="s">
        <v>22</v>
      </c>
      <c r="M300" s="304" t="s">
        <v>22</v>
      </c>
      <c r="N300" s="304" t="s">
        <v>22</v>
      </c>
      <c r="O300" s="320">
        <f>SUM(D300:J300)</f>
        <v>941</v>
      </c>
    </row>
    <row r="301" spans="2:15" x14ac:dyDescent="0.35">
      <c r="B301" s="328">
        <v>44621</v>
      </c>
      <c r="C301" s="324" t="s">
        <v>38</v>
      </c>
      <c r="D301" s="325">
        <f>SUM(D282:D300)</f>
        <v>1154</v>
      </c>
      <c r="E301" s="325">
        <f>SUM(E282:E300)</f>
        <v>2101</v>
      </c>
      <c r="F301" s="325">
        <f>SUM(F282:F300)</f>
        <v>2841</v>
      </c>
      <c r="G301" s="325">
        <f>SUM(G282:G300)</f>
        <v>828</v>
      </c>
      <c r="H301" s="325" t="s">
        <v>22</v>
      </c>
      <c r="I301" s="325" t="s">
        <v>22</v>
      </c>
      <c r="J301" s="325">
        <f>SUM(J282:J300)</f>
        <v>319</v>
      </c>
      <c r="K301" s="325">
        <f>+K289</f>
        <v>747</v>
      </c>
      <c r="L301" s="325">
        <f>+L291+L287+L282</f>
        <v>987</v>
      </c>
      <c r="M301" s="325" t="s">
        <v>22</v>
      </c>
      <c r="N301" s="325" t="s">
        <v>22</v>
      </c>
      <c r="O301" s="325">
        <f>SUM(D301:J301)</f>
        <v>7243</v>
      </c>
    </row>
    <row r="302" spans="2:15" s="157" customFormat="1" x14ac:dyDescent="0.35">
      <c r="B302" s="388" t="s">
        <v>39</v>
      </c>
      <c r="C302" s="389"/>
      <c r="D302" s="331">
        <f>D261+D281+D301</f>
        <v>2935</v>
      </c>
      <c r="E302" s="331">
        <f>E261+E281+E301</f>
        <v>5329</v>
      </c>
      <c r="F302" s="331">
        <f>F261+F281+F301</f>
        <v>7598</v>
      </c>
      <c r="G302" s="331">
        <f>G261+G281+G301</f>
        <v>2485</v>
      </c>
      <c r="H302" s="335" t="s">
        <v>22</v>
      </c>
      <c r="I302" s="335" t="s">
        <v>22</v>
      </c>
      <c r="J302" s="335">
        <f>J261+J281+J301</f>
        <v>880</v>
      </c>
      <c r="K302" s="335">
        <f>+K301+K281+K261</f>
        <v>1967</v>
      </c>
      <c r="L302" s="331">
        <f>+L301+L281+L261</f>
        <v>2524</v>
      </c>
      <c r="M302" s="335" t="s">
        <v>22</v>
      </c>
      <c r="N302" s="335" t="s">
        <v>22</v>
      </c>
      <c r="O302" s="331">
        <f>O261+O281+O301</f>
        <v>19227</v>
      </c>
    </row>
    <row r="303" spans="2:15" x14ac:dyDescent="0.35">
      <c r="B303" s="332">
        <v>44652</v>
      </c>
      <c r="C303" s="316" t="s">
        <v>21</v>
      </c>
      <c r="D303" s="320">
        <v>321</v>
      </c>
      <c r="E303" s="320">
        <v>691</v>
      </c>
      <c r="F303" s="320">
        <v>483</v>
      </c>
      <c r="G303" s="320">
        <v>71</v>
      </c>
      <c r="H303" s="340" t="s">
        <v>22</v>
      </c>
      <c r="I303" s="340" t="s">
        <v>22</v>
      </c>
      <c r="J303" s="320">
        <v>12</v>
      </c>
      <c r="K303" s="320" t="s">
        <v>22</v>
      </c>
      <c r="L303" s="320">
        <v>369</v>
      </c>
      <c r="M303" s="304" t="s">
        <v>22</v>
      </c>
      <c r="N303" s="304" t="s">
        <v>22</v>
      </c>
      <c r="O303" s="320">
        <f>SUM(D303:K303)</f>
        <v>1578</v>
      </c>
    </row>
    <row r="304" spans="2:15" x14ac:dyDescent="0.35">
      <c r="B304" s="332">
        <v>44653</v>
      </c>
      <c r="C304" s="316" t="s">
        <v>23</v>
      </c>
      <c r="D304" s="320">
        <v>123</v>
      </c>
      <c r="E304" s="304">
        <v>126</v>
      </c>
      <c r="F304" s="304">
        <v>462</v>
      </c>
      <c r="G304" s="304">
        <v>139</v>
      </c>
      <c r="H304" s="340" t="s">
        <v>22</v>
      </c>
      <c r="I304" s="340" t="s">
        <v>22</v>
      </c>
      <c r="J304" s="320">
        <v>65</v>
      </c>
      <c r="K304" s="320" t="s">
        <v>22</v>
      </c>
      <c r="L304" s="304" t="s">
        <v>22</v>
      </c>
      <c r="M304" s="304" t="s">
        <v>22</v>
      </c>
      <c r="N304" s="304" t="s">
        <v>22</v>
      </c>
      <c r="O304" s="320">
        <f>SUM(D304:J304)</f>
        <v>915</v>
      </c>
    </row>
    <row r="305" spans="2:17" x14ac:dyDescent="0.35">
      <c r="B305" s="332">
        <v>44654</v>
      </c>
      <c r="C305" s="316" t="s">
        <v>24</v>
      </c>
      <c r="D305" s="320">
        <v>3</v>
      </c>
      <c r="E305" s="304">
        <v>49</v>
      </c>
      <c r="F305" s="304">
        <v>70</v>
      </c>
      <c r="G305" s="304">
        <v>1</v>
      </c>
      <c r="H305" s="340" t="s">
        <v>22</v>
      </c>
      <c r="I305" s="340" t="s">
        <v>22</v>
      </c>
      <c r="J305" s="320">
        <v>7</v>
      </c>
      <c r="K305" s="320" t="s">
        <v>22</v>
      </c>
      <c r="L305" s="304" t="s">
        <v>22</v>
      </c>
      <c r="M305" s="304" t="s">
        <v>22</v>
      </c>
      <c r="N305" s="304" t="s">
        <v>22</v>
      </c>
      <c r="O305" s="320">
        <f>SUM(D305:J305)</f>
        <v>130</v>
      </c>
    </row>
    <row r="306" spans="2:17" x14ac:dyDescent="0.35">
      <c r="B306" s="332">
        <v>44655</v>
      </c>
      <c r="C306" s="316" t="s">
        <v>25</v>
      </c>
      <c r="D306" s="320">
        <v>11</v>
      </c>
      <c r="E306" s="304">
        <v>55</v>
      </c>
      <c r="F306" s="304">
        <v>69</v>
      </c>
      <c r="G306" s="304">
        <v>2</v>
      </c>
      <c r="H306" s="340" t="s">
        <v>22</v>
      </c>
      <c r="I306" s="340" t="s">
        <v>22</v>
      </c>
      <c r="J306" s="320" t="s">
        <v>22</v>
      </c>
      <c r="K306" s="320" t="s">
        <v>22</v>
      </c>
      <c r="L306" s="304" t="s">
        <v>22</v>
      </c>
      <c r="M306" s="304" t="s">
        <v>22</v>
      </c>
      <c r="N306" s="304" t="s">
        <v>22</v>
      </c>
      <c r="O306" s="320">
        <f>SUM(D306:J306)</f>
        <v>137</v>
      </c>
    </row>
    <row r="307" spans="2:17" x14ac:dyDescent="0.35">
      <c r="B307" s="332">
        <v>44656</v>
      </c>
      <c r="C307" s="316" t="s">
        <v>26</v>
      </c>
      <c r="D307" s="320">
        <v>109</v>
      </c>
      <c r="E307" s="304">
        <v>91</v>
      </c>
      <c r="F307" s="304">
        <v>110</v>
      </c>
      <c r="G307" s="304">
        <v>31</v>
      </c>
      <c r="H307" s="340" t="s">
        <v>22</v>
      </c>
      <c r="I307" s="340" t="s">
        <v>22</v>
      </c>
      <c r="J307" s="320">
        <v>20</v>
      </c>
      <c r="K307" s="320" t="s">
        <v>22</v>
      </c>
      <c r="L307" s="304" t="s">
        <v>22</v>
      </c>
      <c r="M307" s="304" t="s">
        <v>22</v>
      </c>
      <c r="N307" s="304" t="s">
        <v>22</v>
      </c>
      <c r="O307" s="320">
        <f>SUM(D307:J307)</f>
        <v>361</v>
      </c>
    </row>
    <row r="308" spans="2:17" x14ac:dyDescent="0.35">
      <c r="B308" s="332">
        <v>44657</v>
      </c>
      <c r="C308" s="316" t="s">
        <v>27</v>
      </c>
      <c r="D308" s="320">
        <v>0</v>
      </c>
      <c r="E308" s="304">
        <v>6</v>
      </c>
      <c r="F308" s="304">
        <v>23</v>
      </c>
      <c r="G308" s="304">
        <v>3</v>
      </c>
      <c r="H308" s="340" t="s">
        <v>22</v>
      </c>
      <c r="I308" s="340" t="s">
        <v>22</v>
      </c>
      <c r="J308" s="320">
        <v>1</v>
      </c>
      <c r="K308" s="320" t="s">
        <v>22</v>
      </c>
      <c r="L308" s="304">
        <v>24</v>
      </c>
      <c r="M308" s="304" t="s">
        <v>22</v>
      </c>
      <c r="N308" s="304" t="s">
        <v>22</v>
      </c>
      <c r="O308" s="320">
        <f>SUM(D308:K308)</f>
        <v>33</v>
      </c>
    </row>
    <row r="309" spans="2:17" x14ac:dyDescent="0.35">
      <c r="B309" s="332">
        <v>44658</v>
      </c>
      <c r="C309" s="316" t="s">
        <v>28</v>
      </c>
      <c r="D309" s="320">
        <v>207</v>
      </c>
      <c r="E309" s="304">
        <v>1</v>
      </c>
      <c r="F309" s="304" t="s">
        <v>22</v>
      </c>
      <c r="G309" s="304" t="s">
        <v>22</v>
      </c>
      <c r="H309" s="340" t="s">
        <v>22</v>
      </c>
      <c r="I309" s="340" t="s">
        <v>22</v>
      </c>
      <c r="J309" s="320" t="s">
        <v>22</v>
      </c>
      <c r="K309" s="320" t="s">
        <v>22</v>
      </c>
      <c r="L309" s="304" t="s">
        <v>22</v>
      </c>
      <c r="M309" s="304" t="s">
        <v>22</v>
      </c>
      <c r="N309" s="304" t="s">
        <v>22</v>
      </c>
      <c r="O309" s="320">
        <f>SUM(D309:J309)</f>
        <v>208</v>
      </c>
    </row>
    <row r="310" spans="2:17" x14ac:dyDescent="0.35">
      <c r="B310" s="332">
        <v>44659</v>
      </c>
      <c r="C310" s="316" t="s">
        <v>29</v>
      </c>
      <c r="D310" s="320">
        <v>69</v>
      </c>
      <c r="E310" s="304">
        <v>42</v>
      </c>
      <c r="F310" s="304">
        <v>302</v>
      </c>
      <c r="G310" s="304">
        <v>23</v>
      </c>
      <c r="H310" s="340" t="s">
        <v>22</v>
      </c>
      <c r="I310" s="340" t="s">
        <v>22</v>
      </c>
      <c r="J310" s="320">
        <v>3</v>
      </c>
      <c r="K310" s="320">
        <v>596</v>
      </c>
      <c r="L310" s="304" t="s">
        <v>22</v>
      </c>
      <c r="M310" s="304" t="s">
        <v>22</v>
      </c>
      <c r="N310" s="304" t="s">
        <v>22</v>
      </c>
      <c r="O310" s="320">
        <f>SUM(D310:J310)</f>
        <v>439</v>
      </c>
    </row>
    <row r="311" spans="2:17" x14ac:dyDescent="0.35">
      <c r="B311" s="332">
        <v>44660</v>
      </c>
      <c r="C311" s="316" t="s">
        <v>30</v>
      </c>
      <c r="D311" s="320">
        <v>51</v>
      </c>
      <c r="E311" s="304">
        <v>93</v>
      </c>
      <c r="F311" s="304">
        <v>76</v>
      </c>
      <c r="G311" s="304">
        <v>47</v>
      </c>
      <c r="H311" s="340" t="s">
        <v>22</v>
      </c>
      <c r="I311" s="340" t="s">
        <v>22</v>
      </c>
      <c r="J311" s="320">
        <v>2</v>
      </c>
      <c r="K311" s="320" t="s">
        <v>22</v>
      </c>
      <c r="L311" s="304" t="s">
        <v>22</v>
      </c>
      <c r="M311" s="304" t="s">
        <v>22</v>
      </c>
      <c r="N311" s="304" t="s">
        <v>22</v>
      </c>
      <c r="O311" s="320">
        <f>SUM(D311:J311)</f>
        <v>269</v>
      </c>
    </row>
    <row r="312" spans="2:17" x14ac:dyDescent="0.35">
      <c r="B312" s="332">
        <v>44661</v>
      </c>
      <c r="C312" s="316" t="s">
        <v>31</v>
      </c>
      <c r="D312" s="320">
        <v>107</v>
      </c>
      <c r="E312" s="304">
        <v>145</v>
      </c>
      <c r="F312" s="304">
        <v>111</v>
      </c>
      <c r="G312" s="304">
        <v>11</v>
      </c>
      <c r="H312" s="340" t="s">
        <v>22</v>
      </c>
      <c r="I312" s="340" t="s">
        <v>22</v>
      </c>
      <c r="J312" s="320">
        <v>3</v>
      </c>
      <c r="K312" s="320" t="s">
        <v>22</v>
      </c>
      <c r="L312" s="304">
        <v>283</v>
      </c>
      <c r="M312" s="304" t="s">
        <v>22</v>
      </c>
      <c r="N312" s="304" t="s">
        <v>22</v>
      </c>
      <c r="O312" s="320">
        <f>SUM(D312:K312)</f>
        <v>377</v>
      </c>
      <c r="Q312" s="166"/>
    </row>
    <row r="313" spans="2:17" x14ac:dyDescent="0.35">
      <c r="B313" s="332">
        <v>44662</v>
      </c>
      <c r="C313" s="316" t="s">
        <v>41</v>
      </c>
      <c r="D313" s="320">
        <v>2</v>
      </c>
      <c r="E313" s="304">
        <v>74</v>
      </c>
      <c r="F313" s="304">
        <v>90</v>
      </c>
      <c r="G313" s="304">
        <v>142</v>
      </c>
      <c r="H313" s="340" t="s">
        <v>22</v>
      </c>
      <c r="I313" s="340" t="s">
        <v>22</v>
      </c>
      <c r="J313" s="320">
        <v>7</v>
      </c>
      <c r="K313" s="320" t="s">
        <v>22</v>
      </c>
      <c r="L313" s="304" t="s">
        <v>22</v>
      </c>
      <c r="M313" s="304" t="s">
        <v>22</v>
      </c>
      <c r="N313" s="304" t="s">
        <v>22</v>
      </c>
      <c r="O313" s="320">
        <f t="shared" ref="O313:O322" si="6">SUM(D313:J313)</f>
        <v>315</v>
      </c>
      <c r="Q313" s="103"/>
    </row>
    <row r="314" spans="2:17" x14ac:dyDescent="0.35">
      <c r="B314" s="332">
        <v>44663</v>
      </c>
      <c r="C314" s="316" t="s">
        <v>32</v>
      </c>
      <c r="D314" s="320" t="s">
        <v>22</v>
      </c>
      <c r="E314" s="304" t="s">
        <v>22</v>
      </c>
      <c r="F314" s="304">
        <v>117</v>
      </c>
      <c r="G314" s="304" t="s">
        <v>22</v>
      </c>
      <c r="H314" s="340" t="s">
        <v>22</v>
      </c>
      <c r="I314" s="340" t="s">
        <v>22</v>
      </c>
      <c r="J314" s="320" t="s">
        <v>22</v>
      </c>
      <c r="K314" s="320" t="s">
        <v>22</v>
      </c>
      <c r="L314" s="304" t="s">
        <v>22</v>
      </c>
      <c r="M314" s="304" t="s">
        <v>22</v>
      </c>
      <c r="N314" s="304" t="s">
        <v>22</v>
      </c>
      <c r="O314" s="320">
        <f t="shared" si="6"/>
        <v>117</v>
      </c>
    </row>
    <row r="315" spans="2:17" x14ac:dyDescent="0.35">
      <c r="B315" s="332">
        <v>44664</v>
      </c>
      <c r="C315" s="316" t="s">
        <v>33</v>
      </c>
      <c r="D315" s="320" t="s">
        <v>22</v>
      </c>
      <c r="E315" s="304" t="s">
        <v>22</v>
      </c>
      <c r="F315" s="304">
        <v>17</v>
      </c>
      <c r="G315" s="304" t="s">
        <v>22</v>
      </c>
      <c r="H315" s="340" t="s">
        <v>22</v>
      </c>
      <c r="I315" s="340" t="s">
        <v>22</v>
      </c>
      <c r="J315" s="320" t="s">
        <v>22</v>
      </c>
      <c r="K315" s="320" t="s">
        <v>22</v>
      </c>
      <c r="L315" s="304" t="s">
        <v>22</v>
      </c>
      <c r="M315" s="304" t="s">
        <v>22</v>
      </c>
      <c r="N315" s="304" t="s">
        <v>22</v>
      </c>
      <c r="O315" s="320">
        <f t="shared" si="6"/>
        <v>17</v>
      </c>
    </row>
    <row r="316" spans="2:17" x14ac:dyDescent="0.35">
      <c r="B316" s="332">
        <v>44665</v>
      </c>
      <c r="C316" s="316" t="s">
        <v>34</v>
      </c>
      <c r="D316" s="320" t="s">
        <v>22</v>
      </c>
      <c r="E316" s="304" t="s">
        <v>22</v>
      </c>
      <c r="F316" s="304">
        <v>1</v>
      </c>
      <c r="G316" s="304" t="s">
        <v>22</v>
      </c>
      <c r="H316" s="340" t="s">
        <v>22</v>
      </c>
      <c r="I316" s="340" t="s">
        <v>22</v>
      </c>
      <c r="J316" s="320" t="s">
        <v>22</v>
      </c>
      <c r="K316" s="320" t="s">
        <v>22</v>
      </c>
      <c r="L316" s="304" t="s">
        <v>22</v>
      </c>
      <c r="M316" s="304" t="s">
        <v>22</v>
      </c>
      <c r="N316" s="304" t="s">
        <v>22</v>
      </c>
      <c r="O316" s="320">
        <f t="shared" si="6"/>
        <v>1</v>
      </c>
    </row>
    <row r="317" spans="2:17" x14ac:dyDescent="0.35">
      <c r="B317" s="332">
        <v>44666</v>
      </c>
      <c r="C317" s="316" t="s">
        <v>35</v>
      </c>
      <c r="D317" s="320" t="s">
        <v>22</v>
      </c>
      <c r="E317" s="304">
        <v>1</v>
      </c>
      <c r="F317" s="304">
        <v>3</v>
      </c>
      <c r="G317" s="304" t="s">
        <v>22</v>
      </c>
      <c r="H317" s="340" t="s">
        <v>22</v>
      </c>
      <c r="I317" s="340" t="s">
        <v>22</v>
      </c>
      <c r="J317" s="320">
        <v>2</v>
      </c>
      <c r="K317" s="320" t="s">
        <v>22</v>
      </c>
      <c r="L317" s="304" t="s">
        <v>22</v>
      </c>
      <c r="M317" s="304" t="s">
        <v>22</v>
      </c>
      <c r="N317" s="304" t="s">
        <v>22</v>
      </c>
      <c r="O317" s="320">
        <f t="shared" si="6"/>
        <v>6</v>
      </c>
    </row>
    <row r="318" spans="2:17" x14ac:dyDescent="0.35">
      <c r="B318" s="332">
        <v>44667</v>
      </c>
      <c r="C318" s="316" t="s">
        <v>40</v>
      </c>
      <c r="D318" s="320" t="s">
        <v>22</v>
      </c>
      <c r="E318" s="304">
        <v>114</v>
      </c>
      <c r="F318" s="304">
        <v>68</v>
      </c>
      <c r="G318" s="304" t="s">
        <v>22</v>
      </c>
      <c r="H318" s="340" t="s">
        <v>22</v>
      </c>
      <c r="I318" s="340" t="s">
        <v>22</v>
      </c>
      <c r="J318" s="320">
        <v>1</v>
      </c>
      <c r="K318" s="320" t="s">
        <v>22</v>
      </c>
      <c r="L318" s="304" t="s">
        <v>22</v>
      </c>
      <c r="M318" s="304" t="s">
        <v>22</v>
      </c>
      <c r="N318" s="304" t="s">
        <v>22</v>
      </c>
      <c r="O318" s="320">
        <f t="shared" si="6"/>
        <v>183</v>
      </c>
    </row>
    <row r="319" spans="2:17" x14ac:dyDescent="0.35">
      <c r="B319" s="332">
        <v>44668</v>
      </c>
      <c r="C319" s="316" t="s">
        <v>36</v>
      </c>
      <c r="D319" s="320" t="s">
        <v>22</v>
      </c>
      <c r="E319" s="304" t="s">
        <v>22</v>
      </c>
      <c r="F319" s="304">
        <v>1</v>
      </c>
      <c r="G319" s="304" t="s">
        <v>22</v>
      </c>
      <c r="H319" s="340" t="s">
        <v>22</v>
      </c>
      <c r="I319" s="340" t="s">
        <v>22</v>
      </c>
      <c r="J319" s="320" t="s">
        <v>22</v>
      </c>
      <c r="K319" s="320" t="s">
        <v>22</v>
      </c>
      <c r="L319" s="304" t="s">
        <v>22</v>
      </c>
      <c r="M319" s="304" t="s">
        <v>22</v>
      </c>
      <c r="N319" s="304" t="s">
        <v>22</v>
      </c>
      <c r="O319" s="320">
        <f t="shared" si="6"/>
        <v>1</v>
      </c>
    </row>
    <row r="320" spans="2:17" x14ac:dyDescent="0.35">
      <c r="B320" s="332">
        <v>44669</v>
      </c>
      <c r="C320" s="316" t="s">
        <v>42</v>
      </c>
      <c r="D320" s="320" t="s">
        <v>22</v>
      </c>
      <c r="E320" s="304">
        <v>62</v>
      </c>
      <c r="F320" s="304">
        <v>140</v>
      </c>
      <c r="G320" s="304">
        <v>16</v>
      </c>
      <c r="H320" s="340" t="s">
        <v>22</v>
      </c>
      <c r="I320" s="340" t="s">
        <v>22</v>
      </c>
      <c r="J320" s="320">
        <v>5</v>
      </c>
      <c r="K320" s="320" t="s">
        <v>22</v>
      </c>
      <c r="L320" s="304" t="s">
        <v>22</v>
      </c>
      <c r="M320" s="304" t="s">
        <v>22</v>
      </c>
      <c r="N320" s="304" t="s">
        <v>22</v>
      </c>
      <c r="O320" s="320">
        <f t="shared" si="6"/>
        <v>223</v>
      </c>
    </row>
    <row r="321" spans="2:17" x14ac:dyDescent="0.35">
      <c r="B321" s="332">
        <v>44670</v>
      </c>
      <c r="C321" s="316" t="s">
        <v>37</v>
      </c>
      <c r="D321" s="320" t="s">
        <v>22</v>
      </c>
      <c r="E321" s="304">
        <v>52</v>
      </c>
      <c r="F321" s="304">
        <v>115</v>
      </c>
      <c r="G321" s="304">
        <v>12</v>
      </c>
      <c r="H321" s="340" t="s">
        <v>22</v>
      </c>
      <c r="I321" s="340" t="s">
        <v>22</v>
      </c>
      <c r="J321" s="320">
        <v>89</v>
      </c>
      <c r="K321" s="320" t="s">
        <v>22</v>
      </c>
      <c r="L321" s="304" t="s">
        <v>22</v>
      </c>
      <c r="M321" s="304" t="s">
        <v>22</v>
      </c>
      <c r="N321" s="304" t="s">
        <v>22</v>
      </c>
      <c r="O321" s="320">
        <f t="shared" si="6"/>
        <v>268</v>
      </c>
    </row>
    <row r="322" spans="2:17" x14ac:dyDescent="0.35">
      <c r="B322" s="328">
        <v>44671</v>
      </c>
      <c r="C322" s="324" t="s">
        <v>38</v>
      </c>
      <c r="D322" s="325">
        <f>SUM(D303:D321)</f>
        <v>1003</v>
      </c>
      <c r="E322" s="325">
        <f>SUM(E303:E321)</f>
        <v>1602</v>
      </c>
      <c r="F322" s="325">
        <f>SUM(F303:F321)</f>
        <v>2258</v>
      </c>
      <c r="G322" s="325">
        <f>SUM(G303:G321)</f>
        <v>498</v>
      </c>
      <c r="H322" s="325" t="s">
        <v>22</v>
      </c>
      <c r="I322" s="325" t="s">
        <v>22</v>
      </c>
      <c r="J322" s="325">
        <f>SUM(J303:J321)</f>
        <v>217</v>
      </c>
      <c r="K322" s="325">
        <f>+K310</f>
        <v>596</v>
      </c>
      <c r="L322" s="325">
        <f>+L312+L308+L303</f>
        <v>676</v>
      </c>
      <c r="M322" s="325" t="s">
        <v>22</v>
      </c>
      <c r="N322" s="325" t="s">
        <v>22</v>
      </c>
      <c r="O322" s="325">
        <f t="shared" si="6"/>
        <v>5578</v>
      </c>
    </row>
    <row r="323" spans="2:17" x14ac:dyDescent="0.35">
      <c r="B323" s="332">
        <v>44682</v>
      </c>
      <c r="C323" s="316" t="s">
        <v>21</v>
      </c>
      <c r="D323" s="320">
        <v>344</v>
      </c>
      <c r="E323" s="320">
        <v>694</v>
      </c>
      <c r="F323" s="320">
        <v>617</v>
      </c>
      <c r="G323" s="320">
        <v>68</v>
      </c>
      <c r="H323" s="340" t="s">
        <v>22</v>
      </c>
      <c r="I323" s="340" t="s">
        <v>22</v>
      </c>
      <c r="J323" s="320">
        <v>33</v>
      </c>
      <c r="K323" s="320" t="s">
        <v>22</v>
      </c>
      <c r="L323" s="320">
        <v>388</v>
      </c>
      <c r="M323" s="304" t="s">
        <v>22</v>
      </c>
      <c r="N323" s="304" t="s">
        <v>22</v>
      </c>
      <c r="O323" s="320">
        <f>SUM(D323:K323)</f>
        <v>1756</v>
      </c>
    </row>
    <row r="324" spans="2:17" x14ac:dyDescent="0.35">
      <c r="B324" s="332">
        <v>44683</v>
      </c>
      <c r="C324" s="316" t="s">
        <v>23</v>
      </c>
      <c r="D324" s="320">
        <v>271</v>
      </c>
      <c r="E324" s="304">
        <v>184</v>
      </c>
      <c r="F324" s="304">
        <v>497</v>
      </c>
      <c r="G324" s="304">
        <v>186</v>
      </c>
      <c r="H324" s="340" t="s">
        <v>22</v>
      </c>
      <c r="I324" s="340" t="s">
        <v>22</v>
      </c>
      <c r="J324" s="320">
        <v>92</v>
      </c>
      <c r="K324" s="320" t="s">
        <v>22</v>
      </c>
      <c r="L324" s="304" t="s">
        <v>22</v>
      </c>
      <c r="M324" s="304" t="s">
        <v>22</v>
      </c>
      <c r="N324" s="304" t="s">
        <v>22</v>
      </c>
      <c r="O324" s="320">
        <f>SUM(D324:J324)</f>
        <v>1230</v>
      </c>
    </row>
    <row r="325" spans="2:17" x14ac:dyDescent="0.35">
      <c r="B325" s="332">
        <v>44684</v>
      </c>
      <c r="C325" s="316" t="s">
        <v>24</v>
      </c>
      <c r="D325" s="320">
        <v>6</v>
      </c>
      <c r="E325" s="304">
        <v>69</v>
      </c>
      <c r="F325" s="304">
        <v>152</v>
      </c>
      <c r="G325" s="304">
        <v>6</v>
      </c>
      <c r="H325" s="340" t="s">
        <v>22</v>
      </c>
      <c r="I325" s="340" t="s">
        <v>22</v>
      </c>
      <c r="J325" s="320">
        <v>1</v>
      </c>
      <c r="K325" s="320" t="s">
        <v>22</v>
      </c>
      <c r="L325" s="304" t="s">
        <v>22</v>
      </c>
      <c r="M325" s="304" t="s">
        <v>22</v>
      </c>
      <c r="N325" s="304" t="s">
        <v>22</v>
      </c>
      <c r="O325" s="320">
        <f>SUM(D325:J325)</f>
        <v>234</v>
      </c>
    </row>
    <row r="326" spans="2:17" x14ac:dyDescent="0.35">
      <c r="B326" s="332">
        <v>44685</v>
      </c>
      <c r="C326" s="316" t="s">
        <v>25</v>
      </c>
      <c r="D326" s="320">
        <v>20</v>
      </c>
      <c r="E326" s="304">
        <v>49</v>
      </c>
      <c r="F326" s="304">
        <v>68</v>
      </c>
      <c r="G326" s="304">
        <v>1</v>
      </c>
      <c r="H326" s="340" t="s">
        <v>22</v>
      </c>
      <c r="I326" s="340" t="s">
        <v>22</v>
      </c>
      <c r="J326" s="320">
        <v>2</v>
      </c>
      <c r="K326" s="320" t="s">
        <v>22</v>
      </c>
      <c r="L326" s="304" t="s">
        <v>22</v>
      </c>
      <c r="M326" s="304" t="s">
        <v>22</v>
      </c>
      <c r="N326" s="304" t="s">
        <v>22</v>
      </c>
      <c r="O326" s="320">
        <f>SUM(D326:J326)</f>
        <v>140</v>
      </c>
    </row>
    <row r="327" spans="2:17" x14ac:dyDescent="0.35">
      <c r="B327" s="332">
        <v>44686</v>
      </c>
      <c r="C327" s="316" t="s">
        <v>26</v>
      </c>
      <c r="D327" s="320">
        <v>107</v>
      </c>
      <c r="E327" s="304">
        <v>12</v>
      </c>
      <c r="F327" s="304">
        <v>338</v>
      </c>
      <c r="G327" s="304">
        <v>72</v>
      </c>
      <c r="H327" s="340" t="s">
        <v>22</v>
      </c>
      <c r="I327" s="340" t="s">
        <v>22</v>
      </c>
      <c r="J327" s="320">
        <v>17</v>
      </c>
      <c r="K327" s="320" t="s">
        <v>22</v>
      </c>
      <c r="L327" s="304" t="s">
        <v>22</v>
      </c>
      <c r="M327" s="304" t="s">
        <v>22</v>
      </c>
      <c r="N327" s="304" t="s">
        <v>22</v>
      </c>
      <c r="O327" s="320">
        <f>SUM(D327:J327)</f>
        <v>546</v>
      </c>
    </row>
    <row r="328" spans="2:17" x14ac:dyDescent="0.35">
      <c r="B328" s="332">
        <v>44687</v>
      </c>
      <c r="C328" s="316" t="s">
        <v>27</v>
      </c>
      <c r="D328" s="320">
        <v>6</v>
      </c>
      <c r="E328" s="304">
        <v>124</v>
      </c>
      <c r="F328" s="304">
        <v>24</v>
      </c>
      <c r="G328" s="304">
        <v>2</v>
      </c>
      <c r="H328" s="340" t="s">
        <v>22</v>
      </c>
      <c r="I328" s="340" t="s">
        <v>22</v>
      </c>
      <c r="J328" s="320">
        <v>1</v>
      </c>
      <c r="K328" s="320" t="s">
        <v>22</v>
      </c>
      <c r="L328" s="304">
        <v>32</v>
      </c>
      <c r="M328" s="304" t="s">
        <v>22</v>
      </c>
      <c r="N328" s="304" t="s">
        <v>22</v>
      </c>
      <c r="O328" s="320">
        <f>SUM(D328:K328)</f>
        <v>157</v>
      </c>
    </row>
    <row r="329" spans="2:17" x14ac:dyDescent="0.35">
      <c r="B329" s="332">
        <v>44688</v>
      </c>
      <c r="C329" s="316" t="s">
        <v>28</v>
      </c>
      <c r="D329" s="320">
        <v>267</v>
      </c>
      <c r="E329" s="304">
        <v>7</v>
      </c>
      <c r="F329" s="304" t="s">
        <v>22</v>
      </c>
      <c r="G329" s="304" t="s">
        <v>22</v>
      </c>
      <c r="H329" s="340" t="s">
        <v>22</v>
      </c>
      <c r="I329" s="340" t="s">
        <v>22</v>
      </c>
      <c r="J329" s="320" t="s">
        <v>22</v>
      </c>
      <c r="K329" s="320" t="s">
        <v>22</v>
      </c>
      <c r="L329" s="304" t="s">
        <v>22</v>
      </c>
      <c r="M329" s="304" t="s">
        <v>22</v>
      </c>
      <c r="N329" s="304" t="s">
        <v>22</v>
      </c>
      <c r="O329" s="320">
        <f t="shared" ref="O329:O335" si="7">SUM(D329:J329)</f>
        <v>274</v>
      </c>
    </row>
    <row r="330" spans="2:17" x14ac:dyDescent="0.35">
      <c r="B330" s="332">
        <v>44689</v>
      </c>
      <c r="C330" s="316" t="s">
        <v>29</v>
      </c>
      <c r="D330" s="320">
        <v>71</v>
      </c>
      <c r="E330" s="304">
        <v>36</v>
      </c>
      <c r="F330" s="304">
        <v>339</v>
      </c>
      <c r="G330" s="304">
        <v>26</v>
      </c>
      <c r="H330" s="340" t="s">
        <v>22</v>
      </c>
      <c r="I330" s="340" t="s">
        <v>22</v>
      </c>
      <c r="J330" s="320">
        <v>2</v>
      </c>
      <c r="K330" s="320">
        <v>860</v>
      </c>
      <c r="L330" s="304" t="s">
        <v>22</v>
      </c>
      <c r="M330" s="304" t="s">
        <v>22</v>
      </c>
      <c r="N330" s="304" t="s">
        <v>22</v>
      </c>
      <c r="O330" s="320">
        <f t="shared" si="7"/>
        <v>474</v>
      </c>
    </row>
    <row r="331" spans="2:17" x14ac:dyDescent="0.35">
      <c r="B331" s="332">
        <v>44690</v>
      </c>
      <c r="C331" s="316" t="s">
        <v>30</v>
      </c>
      <c r="D331" s="320">
        <v>51</v>
      </c>
      <c r="E331" s="304">
        <v>134</v>
      </c>
      <c r="F331" s="304">
        <v>101</v>
      </c>
      <c r="G331" s="304">
        <v>40</v>
      </c>
      <c r="H331" s="340" t="s">
        <v>22</v>
      </c>
      <c r="I331" s="340" t="s">
        <v>22</v>
      </c>
      <c r="J331" s="320">
        <v>5</v>
      </c>
      <c r="K331" s="320" t="s">
        <v>22</v>
      </c>
      <c r="L331" s="304" t="s">
        <v>22</v>
      </c>
      <c r="M331" s="304" t="s">
        <v>22</v>
      </c>
      <c r="N331" s="304" t="s">
        <v>22</v>
      </c>
      <c r="O331" s="320">
        <f t="shared" si="7"/>
        <v>331</v>
      </c>
    </row>
    <row r="332" spans="2:17" x14ac:dyDescent="0.35">
      <c r="B332" s="332">
        <v>44691</v>
      </c>
      <c r="C332" s="316" t="s">
        <v>31</v>
      </c>
      <c r="D332" s="320">
        <v>104</v>
      </c>
      <c r="E332" s="304">
        <v>122</v>
      </c>
      <c r="F332" s="304">
        <v>150</v>
      </c>
      <c r="G332" s="304">
        <v>13</v>
      </c>
      <c r="H332" s="340" t="s">
        <v>22</v>
      </c>
      <c r="I332" s="340" t="s">
        <v>22</v>
      </c>
      <c r="J332" s="320" t="s">
        <v>22</v>
      </c>
      <c r="K332" s="320" t="s">
        <v>22</v>
      </c>
      <c r="L332" s="304">
        <v>269</v>
      </c>
      <c r="M332" s="304" t="s">
        <v>22</v>
      </c>
      <c r="N332" s="304" t="s">
        <v>22</v>
      </c>
      <c r="O332" s="320">
        <f t="shared" si="7"/>
        <v>389</v>
      </c>
      <c r="Q332" s="166"/>
    </row>
    <row r="333" spans="2:17" x14ac:dyDescent="0.35">
      <c r="B333" s="332">
        <v>44692</v>
      </c>
      <c r="C333" s="316" t="s">
        <v>41</v>
      </c>
      <c r="D333" s="320">
        <v>17</v>
      </c>
      <c r="E333" s="304">
        <v>74</v>
      </c>
      <c r="F333" s="304">
        <v>197</v>
      </c>
      <c r="G333" s="304">
        <v>212</v>
      </c>
      <c r="H333" s="340" t="s">
        <v>22</v>
      </c>
      <c r="I333" s="340" t="s">
        <v>22</v>
      </c>
      <c r="J333" s="320">
        <v>26</v>
      </c>
      <c r="K333" s="320" t="s">
        <v>22</v>
      </c>
      <c r="L333" s="304" t="s">
        <v>22</v>
      </c>
      <c r="M333" s="304" t="s">
        <v>22</v>
      </c>
      <c r="N333" s="304" t="s">
        <v>22</v>
      </c>
      <c r="O333" s="320">
        <f t="shared" si="7"/>
        <v>526</v>
      </c>
      <c r="Q333" s="103"/>
    </row>
    <row r="334" spans="2:17" x14ac:dyDescent="0.35">
      <c r="B334" s="332">
        <v>44693</v>
      </c>
      <c r="C334" s="316" t="s">
        <v>32</v>
      </c>
      <c r="D334" s="320" t="s">
        <v>22</v>
      </c>
      <c r="E334" s="304" t="s">
        <v>22</v>
      </c>
      <c r="F334" s="304">
        <v>113</v>
      </c>
      <c r="G334" s="304" t="s">
        <v>22</v>
      </c>
      <c r="H334" s="340" t="s">
        <v>22</v>
      </c>
      <c r="I334" s="340" t="s">
        <v>22</v>
      </c>
      <c r="J334" s="320" t="s">
        <v>22</v>
      </c>
      <c r="K334" s="320" t="s">
        <v>22</v>
      </c>
      <c r="L334" s="304" t="s">
        <v>22</v>
      </c>
      <c r="M334" s="304" t="s">
        <v>22</v>
      </c>
      <c r="N334" s="304" t="s">
        <v>22</v>
      </c>
      <c r="O334" s="320">
        <f t="shared" si="7"/>
        <v>113</v>
      </c>
    </row>
    <row r="335" spans="2:17" x14ac:dyDescent="0.35">
      <c r="B335" s="332">
        <v>44694</v>
      </c>
      <c r="C335" s="316" t="s">
        <v>33</v>
      </c>
      <c r="D335" s="320" t="s">
        <v>22</v>
      </c>
      <c r="E335" s="304" t="s">
        <v>22</v>
      </c>
      <c r="F335" s="304">
        <v>4</v>
      </c>
      <c r="G335" s="304" t="s">
        <v>22</v>
      </c>
      <c r="H335" s="340" t="s">
        <v>22</v>
      </c>
      <c r="I335" s="340" t="s">
        <v>22</v>
      </c>
      <c r="J335" s="320" t="s">
        <v>22</v>
      </c>
      <c r="K335" s="320" t="s">
        <v>22</v>
      </c>
      <c r="L335" s="304" t="s">
        <v>22</v>
      </c>
      <c r="M335" s="304" t="s">
        <v>22</v>
      </c>
      <c r="N335" s="304" t="s">
        <v>22</v>
      </c>
      <c r="O335" s="320">
        <f t="shared" si="7"/>
        <v>4</v>
      </c>
    </row>
    <row r="336" spans="2:17" x14ac:dyDescent="0.35">
      <c r="B336" s="332">
        <v>44695</v>
      </c>
      <c r="C336" s="316" t="s">
        <v>34</v>
      </c>
      <c r="D336" s="320" t="s">
        <v>22</v>
      </c>
      <c r="E336" s="304" t="s">
        <v>22</v>
      </c>
      <c r="F336" s="304" t="s">
        <v>22</v>
      </c>
      <c r="G336" s="304" t="s">
        <v>22</v>
      </c>
      <c r="H336" s="340" t="s">
        <v>22</v>
      </c>
      <c r="I336" s="340" t="s">
        <v>22</v>
      </c>
      <c r="J336" s="320" t="s">
        <v>22</v>
      </c>
      <c r="K336" s="320" t="s">
        <v>22</v>
      </c>
      <c r="L336" s="304" t="s">
        <v>22</v>
      </c>
      <c r="M336" s="304" t="s">
        <v>22</v>
      </c>
      <c r="N336" s="304" t="s">
        <v>22</v>
      </c>
      <c r="O336" s="320" t="s">
        <v>22</v>
      </c>
    </row>
    <row r="337" spans="2:15" x14ac:dyDescent="0.35">
      <c r="B337" s="332">
        <v>44696</v>
      </c>
      <c r="C337" s="316" t="s">
        <v>35</v>
      </c>
      <c r="D337" s="320" t="s">
        <v>22</v>
      </c>
      <c r="E337" s="304">
        <v>1</v>
      </c>
      <c r="F337" s="304">
        <v>1</v>
      </c>
      <c r="G337" s="304" t="s">
        <v>22</v>
      </c>
      <c r="H337" s="340" t="s">
        <v>22</v>
      </c>
      <c r="I337" s="340" t="s">
        <v>22</v>
      </c>
      <c r="J337" s="320">
        <v>1</v>
      </c>
      <c r="K337" s="320" t="s">
        <v>22</v>
      </c>
      <c r="L337" s="304" t="s">
        <v>22</v>
      </c>
      <c r="M337" s="304" t="s">
        <v>22</v>
      </c>
      <c r="N337" s="304" t="s">
        <v>22</v>
      </c>
      <c r="O337" s="320">
        <f t="shared" ref="O337:O342" si="8">SUM(D337:J337)</f>
        <v>3</v>
      </c>
    </row>
    <row r="338" spans="2:15" x14ac:dyDescent="0.35">
      <c r="B338" s="332">
        <v>44697</v>
      </c>
      <c r="C338" s="316" t="s">
        <v>40</v>
      </c>
      <c r="D338" s="320" t="s">
        <v>22</v>
      </c>
      <c r="E338" s="304">
        <v>199</v>
      </c>
      <c r="F338" s="304">
        <v>105</v>
      </c>
      <c r="G338" s="304" t="s">
        <v>22</v>
      </c>
      <c r="H338" s="340" t="s">
        <v>22</v>
      </c>
      <c r="I338" s="340" t="s">
        <v>22</v>
      </c>
      <c r="J338" s="320" t="s">
        <v>22</v>
      </c>
      <c r="K338" s="320" t="s">
        <v>22</v>
      </c>
      <c r="L338" s="304" t="s">
        <v>22</v>
      </c>
      <c r="M338" s="304" t="s">
        <v>22</v>
      </c>
      <c r="N338" s="304" t="s">
        <v>22</v>
      </c>
      <c r="O338" s="320">
        <f t="shared" si="8"/>
        <v>304</v>
      </c>
    </row>
    <row r="339" spans="2:15" x14ac:dyDescent="0.35">
      <c r="B339" s="332">
        <v>44698</v>
      </c>
      <c r="C339" s="316" t="s">
        <v>36</v>
      </c>
      <c r="D339" s="320">
        <v>2</v>
      </c>
      <c r="E339" s="304" t="s">
        <v>22</v>
      </c>
      <c r="F339" s="304">
        <v>3</v>
      </c>
      <c r="G339" s="304">
        <v>1</v>
      </c>
      <c r="H339" s="340" t="s">
        <v>22</v>
      </c>
      <c r="I339" s="340" t="s">
        <v>22</v>
      </c>
      <c r="J339" s="320" t="s">
        <v>22</v>
      </c>
      <c r="K339" s="320" t="s">
        <v>22</v>
      </c>
      <c r="L339" s="304" t="s">
        <v>22</v>
      </c>
      <c r="M339" s="304" t="s">
        <v>22</v>
      </c>
      <c r="N339" s="304" t="s">
        <v>22</v>
      </c>
      <c r="O339" s="320">
        <f t="shared" si="8"/>
        <v>6</v>
      </c>
    </row>
    <row r="340" spans="2:15" x14ac:dyDescent="0.35">
      <c r="B340" s="332">
        <v>44699</v>
      </c>
      <c r="C340" s="316" t="s">
        <v>42</v>
      </c>
      <c r="D340" s="320" t="s">
        <v>22</v>
      </c>
      <c r="E340" s="304">
        <v>41</v>
      </c>
      <c r="F340" s="304">
        <v>73</v>
      </c>
      <c r="G340" s="304">
        <v>11</v>
      </c>
      <c r="H340" s="340" t="s">
        <v>22</v>
      </c>
      <c r="I340" s="340" t="s">
        <v>22</v>
      </c>
      <c r="J340" s="320">
        <v>3</v>
      </c>
      <c r="K340" s="320" t="s">
        <v>22</v>
      </c>
      <c r="L340" s="304" t="s">
        <v>22</v>
      </c>
      <c r="M340" s="304" t="s">
        <v>22</v>
      </c>
      <c r="N340" s="304" t="s">
        <v>22</v>
      </c>
      <c r="O340" s="320">
        <f t="shared" si="8"/>
        <v>128</v>
      </c>
    </row>
    <row r="341" spans="2:15" x14ac:dyDescent="0.35">
      <c r="B341" s="332">
        <v>44700</v>
      </c>
      <c r="C341" s="316" t="s">
        <v>37</v>
      </c>
      <c r="D341" s="320" t="s">
        <v>22</v>
      </c>
      <c r="E341" s="304" t="s">
        <v>22</v>
      </c>
      <c r="F341" s="304">
        <v>154</v>
      </c>
      <c r="G341" s="304">
        <v>3</v>
      </c>
      <c r="H341" s="340" t="s">
        <v>22</v>
      </c>
      <c r="I341" s="340" t="s">
        <v>22</v>
      </c>
      <c r="J341" s="320">
        <v>176</v>
      </c>
      <c r="K341" s="320" t="s">
        <v>22</v>
      </c>
      <c r="L341" s="304" t="s">
        <v>22</v>
      </c>
      <c r="M341" s="304" t="s">
        <v>22</v>
      </c>
      <c r="N341" s="304" t="s">
        <v>22</v>
      </c>
      <c r="O341" s="320">
        <f t="shared" si="8"/>
        <v>333</v>
      </c>
    </row>
    <row r="342" spans="2:15" x14ac:dyDescent="0.35">
      <c r="B342" s="328">
        <v>44701</v>
      </c>
      <c r="C342" s="324" t="s">
        <v>38</v>
      </c>
      <c r="D342" s="325">
        <f>SUM(D323:D341)</f>
        <v>1266</v>
      </c>
      <c r="E342" s="325">
        <f>SUM(E323:E341)</f>
        <v>1746</v>
      </c>
      <c r="F342" s="325">
        <f>SUM(F323:F341)</f>
        <v>2936</v>
      </c>
      <c r="G342" s="325">
        <f>SUM(G323:G341)</f>
        <v>641</v>
      </c>
      <c r="H342" s="325" t="s">
        <v>22</v>
      </c>
      <c r="I342" s="325" t="s">
        <v>22</v>
      </c>
      <c r="J342" s="325">
        <f>SUM(J323:J341)</f>
        <v>359</v>
      </c>
      <c r="K342" s="325">
        <f>+K330</f>
        <v>860</v>
      </c>
      <c r="L342" s="325">
        <f>+L332+L328+L323</f>
        <v>689</v>
      </c>
      <c r="M342" s="325" t="s">
        <v>22</v>
      </c>
      <c r="N342" s="325" t="s">
        <v>22</v>
      </c>
      <c r="O342" s="325">
        <f t="shared" si="8"/>
        <v>6948</v>
      </c>
    </row>
    <row r="343" spans="2:15" x14ac:dyDescent="0.35">
      <c r="B343" s="332">
        <v>44713</v>
      </c>
      <c r="C343" s="316" t="s">
        <v>21</v>
      </c>
      <c r="D343" s="320">
        <v>353</v>
      </c>
      <c r="E343" s="320">
        <v>741</v>
      </c>
      <c r="F343" s="320">
        <v>752</v>
      </c>
      <c r="G343" s="320">
        <v>77</v>
      </c>
      <c r="H343" s="340" t="s">
        <v>22</v>
      </c>
      <c r="I343" s="340" t="s">
        <v>22</v>
      </c>
      <c r="J343" s="320">
        <v>25</v>
      </c>
      <c r="K343" s="320" t="s">
        <v>22</v>
      </c>
      <c r="L343" s="320">
        <v>487</v>
      </c>
      <c r="M343" s="304" t="s">
        <v>22</v>
      </c>
      <c r="N343" s="304" t="s">
        <v>22</v>
      </c>
      <c r="O343" s="320">
        <f>SUM(D343:K343)</f>
        <v>1948</v>
      </c>
    </row>
    <row r="344" spans="2:15" x14ac:dyDescent="0.35">
      <c r="B344" s="332">
        <v>44714</v>
      </c>
      <c r="C344" s="316" t="s">
        <v>23</v>
      </c>
      <c r="D344" s="320">
        <v>172</v>
      </c>
      <c r="E344" s="304">
        <v>168</v>
      </c>
      <c r="F344" s="304">
        <v>509</v>
      </c>
      <c r="G344" s="304">
        <v>273</v>
      </c>
      <c r="H344" s="340" t="s">
        <v>22</v>
      </c>
      <c r="I344" s="340" t="s">
        <v>22</v>
      </c>
      <c r="J344" s="320">
        <v>138</v>
      </c>
      <c r="K344" s="320" t="s">
        <v>22</v>
      </c>
      <c r="L344" s="304" t="s">
        <v>22</v>
      </c>
      <c r="M344" s="304" t="s">
        <v>22</v>
      </c>
      <c r="N344" s="304" t="s">
        <v>22</v>
      </c>
      <c r="O344" s="320">
        <f>SUM(D344:J344)</f>
        <v>1260</v>
      </c>
    </row>
    <row r="345" spans="2:15" x14ac:dyDescent="0.35">
      <c r="B345" s="332">
        <v>44715</v>
      </c>
      <c r="C345" s="316" t="s">
        <v>24</v>
      </c>
      <c r="D345" s="320">
        <v>3</v>
      </c>
      <c r="E345" s="304">
        <v>94</v>
      </c>
      <c r="F345" s="304">
        <v>142</v>
      </c>
      <c r="G345" s="304">
        <v>5</v>
      </c>
      <c r="H345" s="340" t="s">
        <v>22</v>
      </c>
      <c r="I345" s="340" t="s">
        <v>22</v>
      </c>
      <c r="J345" s="320">
        <v>5</v>
      </c>
      <c r="K345" s="320" t="s">
        <v>22</v>
      </c>
      <c r="L345" s="304" t="s">
        <v>22</v>
      </c>
      <c r="M345" s="304" t="s">
        <v>22</v>
      </c>
      <c r="N345" s="304" t="s">
        <v>22</v>
      </c>
      <c r="O345" s="320">
        <f>SUM(D345:J345)</f>
        <v>249</v>
      </c>
    </row>
    <row r="346" spans="2:15" x14ac:dyDescent="0.35">
      <c r="B346" s="332">
        <v>44716</v>
      </c>
      <c r="C346" s="316" t="s">
        <v>25</v>
      </c>
      <c r="D346" s="320">
        <v>14</v>
      </c>
      <c r="E346" s="304">
        <v>35</v>
      </c>
      <c r="F346" s="304">
        <v>56</v>
      </c>
      <c r="G346" s="304">
        <v>1</v>
      </c>
      <c r="H346" s="340" t="s">
        <v>22</v>
      </c>
      <c r="I346" s="340" t="s">
        <v>22</v>
      </c>
      <c r="J346" s="320" t="s">
        <v>22</v>
      </c>
      <c r="K346" s="320" t="s">
        <v>22</v>
      </c>
      <c r="L346" s="304" t="s">
        <v>22</v>
      </c>
      <c r="M346" s="304" t="s">
        <v>22</v>
      </c>
      <c r="N346" s="304" t="s">
        <v>22</v>
      </c>
      <c r="O346" s="320">
        <f>SUM(D346:J346)</f>
        <v>106</v>
      </c>
    </row>
    <row r="347" spans="2:15" x14ac:dyDescent="0.35">
      <c r="B347" s="332">
        <v>44717</v>
      </c>
      <c r="C347" s="316" t="s">
        <v>26</v>
      </c>
      <c r="D347" s="320">
        <v>181</v>
      </c>
      <c r="E347" s="304">
        <v>95</v>
      </c>
      <c r="F347" s="304">
        <v>222</v>
      </c>
      <c r="G347" s="304">
        <v>60</v>
      </c>
      <c r="H347" s="340" t="s">
        <v>22</v>
      </c>
      <c r="I347" s="340" t="s">
        <v>22</v>
      </c>
      <c r="J347" s="320">
        <v>38</v>
      </c>
      <c r="K347" s="320" t="s">
        <v>22</v>
      </c>
      <c r="L347" s="304" t="s">
        <v>22</v>
      </c>
      <c r="M347" s="304" t="s">
        <v>22</v>
      </c>
      <c r="N347" s="304" t="s">
        <v>22</v>
      </c>
      <c r="O347" s="320">
        <f>SUM(D347:J347)</f>
        <v>596</v>
      </c>
    </row>
    <row r="348" spans="2:15" x14ac:dyDescent="0.35">
      <c r="B348" s="332">
        <v>44718</v>
      </c>
      <c r="C348" s="316" t="s">
        <v>27</v>
      </c>
      <c r="D348" s="320">
        <v>5</v>
      </c>
      <c r="E348" s="304">
        <v>22</v>
      </c>
      <c r="F348" s="304">
        <v>30</v>
      </c>
      <c r="G348" s="304">
        <v>2</v>
      </c>
      <c r="H348" s="340" t="s">
        <v>22</v>
      </c>
      <c r="I348" s="340" t="s">
        <v>22</v>
      </c>
      <c r="J348" s="320">
        <v>4</v>
      </c>
      <c r="K348" s="320" t="s">
        <v>22</v>
      </c>
      <c r="L348" s="304">
        <v>30</v>
      </c>
      <c r="M348" s="304" t="s">
        <v>22</v>
      </c>
      <c r="N348" s="304" t="s">
        <v>22</v>
      </c>
      <c r="O348" s="320">
        <f>SUM(D348:K348)</f>
        <v>63</v>
      </c>
    </row>
    <row r="349" spans="2:15" x14ac:dyDescent="0.35">
      <c r="B349" s="332">
        <v>44719</v>
      </c>
      <c r="C349" s="316" t="s">
        <v>28</v>
      </c>
      <c r="D349" s="320">
        <v>217</v>
      </c>
      <c r="E349" s="304" t="s">
        <v>22</v>
      </c>
      <c r="F349" s="304" t="s">
        <v>22</v>
      </c>
      <c r="G349" s="304" t="s">
        <v>22</v>
      </c>
      <c r="H349" s="340" t="s">
        <v>22</v>
      </c>
      <c r="I349" s="340" t="s">
        <v>22</v>
      </c>
      <c r="J349" s="320" t="s">
        <v>22</v>
      </c>
      <c r="K349" s="320" t="s">
        <v>22</v>
      </c>
      <c r="L349" s="304" t="s">
        <v>22</v>
      </c>
      <c r="M349" s="304" t="s">
        <v>22</v>
      </c>
      <c r="N349" s="304" t="s">
        <v>22</v>
      </c>
      <c r="O349" s="320">
        <f t="shared" ref="O349:O355" si="9">SUM(D349:J349)</f>
        <v>217</v>
      </c>
    </row>
    <row r="350" spans="2:15" x14ac:dyDescent="0.35">
      <c r="B350" s="332">
        <v>44720</v>
      </c>
      <c r="C350" s="316" t="s">
        <v>29</v>
      </c>
      <c r="D350" s="320">
        <v>72</v>
      </c>
      <c r="E350" s="304">
        <v>37</v>
      </c>
      <c r="F350" s="304">
        <v>364</v>
      </c>
      <c r="G350" s="304">
        <v>30</v>
      </c>
      <c r="H350" s="340" t="s">
        <v>22</v>
      </c>
      <c r="I350" s="340" t="s">
        <v>22</v>
      </c>
      <c r="J350" s="320">
        <v>6</v>
      </c>
      <c r="K350" s="320">
        <v>729</v>
      </c>
      <c r="L350" s="304" t="s">
        <v>22</v>
      </c>
      <c r="M350" s="304" t="s">
        <v>22</v>
      </c>
      <c r="N350" s="304" t="s">
        <v>22</v>
      </c>
      <c r="O350" s="320">
        <f t="shared" si="9"/>
        <v>509</v>
      </c>
    </row>
    <row r="351" spans="2:15" x14ac:dyDescent="0.35">
      <c r="B351" s="332">
        <v>44721</v>
      </c>
      <c r="C351" s="316" t="s">
        <v>30</v>
      </c>
      <c r="D351" s="320">
        <v>54</v>
      </c>
      <c r="E351" s="304">
        <v>136</v>
      </c>
      <c r="F351" s="304">
        <v>129</v>
      </c>
      <c r="G351" s="304">
        <v>36</v>
      </c>
      <c r="H351" s="340" t="s">
        <v>22</v>
      </c>
      <c r="I351" s="340" t="s">
        <v>22</v>
      </c>
      <c r="J351" s="320">
        <v>2</v>
      </c>
      <c r="K351" s="320" t="s">
        <v>22</v>
      </c>
      <c r="L351" s="304" t="s">
        <v>22</v>
      </c>
      <c r="M351" s="304" t="s">
        <v>22</v>
      </c>
      <c r="N351" s="304" t="s">
        <v>22</v>
      </c>
      <c r="O351" s="320">
        <f t="shared" si="9"/>
        <v>357</v>
      </c>
    </row>
    <row r="352" spans="2:15" x14ac:dyDescent="0.35">
      <c r="B352" s="332">
        <v>44722</v>
      </c>
      <c r="C352" s="316" t="s">
        <v>31</v>
      </c>
      <c r="D352" s="320">
        <v>97</v>
      </c>
      <c r="E352" s="304">
        <v>82</v>
      </c>
      <c r="F352" s="304">
        <v>146</v>
      </c>
      <c r="G352" s="304">
        <v>9</v>
      </c>
      <c r="H352" s="340" t="s">
        <v>22</v>
      </c>
      <c r="I352" s="340" t="s">
        <v>22</v>
      </c>
      <c r="J352" s="320" t="s">
        <v>22</v>
      </c>
      <c r="K352" s="320" t="s">
        <v>22</v>
      </c>
      <c r="L352" s="304">
        <v>1600</v>
      </c>
      <c r="M352" s="304" t="s">
        <v>22</v>
      </c>
      <c r="N352" s="304" t="s">
        <v>22</v>
      </c>
      <c r="O352" s="320">
        <f t="shared" si="9"/>
        <v>334</v>
      </c>
    </row>
    <row r="353" spans="2:15" x14ac:dyDescent="0.35">
      <c r="B353" s="332">
        <v>44723</v>
      </c>
      <c r="C353" s="316" t="s">
        <v>41</v>
      </c>
      <c r="D353" s="320">
        <v>6</v>
      </c>
      <c r="E353" s="304">
        <v>130</v>
      </c>
      <c r="F353" s="304">
        <v>327</v>
      </c>
      <c r="G353" s="304">
        <v>426</v>
      </c>
      <c r="H353" s="340" t="s">
        <v>22</v>
      </c>
      <c r="I353" s="340" t="s">
        <v>22</v>
      </c>
      <c r="J353" s="320">
        <v>76</v>
      </c>
      <c r="K353" s="320" t="s">
        <v>22</v>
      </c>
      <c r="L353" s="304" t="s">
        <v>22</v>
      </c>
      <c r="M353" s="304" t="s">
        <v>22</v>
      </c>
      <c r="N353" s="304" t="s">
        <v>22</v>
      </c>
      <c r="O353" s="320">
        <f t="shared" si="9"/>
        <v>965</v>
      </c>
    </row>
    <row r="354" spans="2:15" x14ac:dyDescent="0.35">
      <c r="B354" s="332">
        <v>44724</v>
      </c>
      <c r="C354" s="316" t="s">
        <v>32</v>
      </c>
      <c r="D354" s="320" t="s">
        <v>22</v>
      </c>
      <c r="E354" s="304" t="s">
        <v>22</v>
      </c>
      <c r="F354" s="304">
        <v>85</v>
      </c>
      <c r="G354" s="304" t="s">
        <v>22</v>
      </c>
      <c r="H354" s="340" t="s">
        <v>22</v>
      </c>
      <c r="I354" s="340" t="s">
        <v>22</v>
      </c>
      <c r="J354" s="320" t="s">
        <v>22</v>
      </c>
      <c r="K354" s="320" t="s">
        <v>22</v>
      </c>
      <c r="L354" s="304" t="s">
        <v>22</v>
      </c>
      <c r="M354" s="304" t="s">
        <v>22</v>
      </c>
      <c r="N354" s="304" t="s">
        <v>22</v>
      </c>
      <c r="O354" s="320">
        <f t="shared" si="9"/>
        <v>85</v>
      </c>
    </row>
    <row r="355" spans="2:15" x14ac:dyDescent="0.35">
      <c r="B355" s="332">
        <v>44725</v>
      </c>
      <c r="C355" s="316" t="s">
        <v>33</v>
      </c>
      <c r="D355" s="320" t="s">
        <v>22</v>
      </c>
      <c r="E355" s="304" t="s">
        <v>22</v>
      </c>
      <c r="F355" s="304">
        <v>5</v>
      </c>
      <c r="G355" s="304" t="s">
        <v>22</v>
      </c>
      <c r="H355" s="340" t="s">
        <v>22</v>
      </c>
      <c r="I355" s="340" t="s">
        <v>22</v>
      </c>
      <c r="J355" s="320" t="s">
        <v>22</v>
      </c>
      <c r="K355" s="320" t="s">
        <v>22</v>
      </c>
      <c r="L355" s="304" t="s">
        <v>22</v>
      </c>
      <c r="M355" s="304" t="s">
        <v>22</v>
      </c>
      <c r="N355" s="304" t="s">
        <v>22</v>
      </c>
      <c r="O355" s="320">
        <f t="shared" si="9"/>
        <v>5</v>
      </c>
    </row>
    <row r="356" spans="2:15" x14ac:dyDescent="0.35">
      <c r="B356" s="332">
        <v>44726</v>
      </c>
      <c r="C356" s="316" t="s">
        <v>34</v>
      </c>
      <c r="D356" s="320" t="s">
        <v>22</v>
      </c>
      <c r="E356" s="304" t="s">
        <v>22</v>
      </c>
      <c r="F356" s="304" t="s">
        <v>22</v>
      </c>
      <c r="G356" s="304" t="s">
        <v>22</v>
      </c>
      <c r="H356" s="340" t="s">
        <v>22</v>
      </c>
      <c r="I356" s="340" t="s">
        <v>22</v>
      </c>
      <c r="J356" s="320" t="s">
        <v>22</v>
      </c>
      <c r="K356" s="320" t="s">
        <v>22</v>
      </c>
      <c r="L356" s="304" t="s">
        <v>22</v>
      </c>
      <c r="M356" s="304" t="s">
        <v>22</v>
      </c>
      <c r="N356" s="304" t="s">
        <v>22</v>
      </c>
      <c r="O356" s="320" t="s">
        <v>22</v>
      </c>
    </row>
    <row r="357" spans="2:15" x14ac:dyDescent="0.35">
      <c r="B357" s="332">
        <v>44727</v>
      </c>
      <c r="C357" s="316" t="s">
        <v>35</v>
      </c>
      <c r="D357" s="320" t="s">
        <v>22</v>
      </c>
      <c r="E357" s="304" t="s">
        <v>22</v>
      </c>
      <c r="F357" s="304">
        <v>1</v>
      </c>
      <c r="G357" s="304" t="s">
        <v>22</v>
      </c>
      <c r="H357" s="340" t="s">
        <v>22</v>
      </c>
      <c r="I357" s="340" t="s">
        <v>22</v>
      </c>
      <c r="J357" s="320">
        <v>6</v>
      </c>
      <c r="K357" s="320" t="s">
        <v>22</v>
      </c>
      <c r="L357" s="304" t="s">
        <v>22</v>
      </c>
      <c r="M357" s="304" t="s">
        <v>22</v>
      </c>
      <c r="N357" s="304" t="s">
        <v>22</v>
      </c>
      <c r="O357" s="320">
        <f t="shared" ref="O357:O363" si="10">SUM(D357:J357)</f>
        <v>7</v>
      </c>
    </row>
    <row r="358" spans="2:15" x14ac:dyDescent="0.35">
      <c r="B358" s="332">
        <v>44728</v>
      </c>
      <c r="C358" s="316" t="s">
        <v>40</v>
      </c>
      <c r="D358" s="320" t="s">
        <v>22</v>
      </c>
      <c r="E358" s="304">
        <v>234</v>
      </c>
      <c r="F358" s="304">
        <v>81</v>
      </c>
      <c r="G358" s="304" t="s">
        <v>22</v>
      </c>
      <c r="H358" s="340" t="s">
        <v>22</v>
      </c>
      <c r="I358" s="340" t="s">
        <v>22</v>
      </c>
      <c r="J358" s="320">
        <v>1</v>
      </c>
      <c r="K358" s="320" t="s">
        <v>22</v>
      </c>
      <c r="L358" s="304" t="s">
        <v>22</v>
      </c>
      <c r="M358" s="304" t="s">
        <v>22</v>
      </c>
      <c r="N358" s="304" t="s">
        <v>22</v>
      </c>
      <c r="O358" s="320">
        <f t="shared" si="10"/>
        <v>316</v>
      </c>
    </row>
    <row r="359" spans="2:15" x14ac:dyDescent="0.35">
      <c r="B359" s="332">
        <v>44729</v>
      </c>
      <c r="C359" s="316" t="s">
        <v>36</v>
      </c>
      <c r="D359" s="320" t="s">
        <v>22</v>
      </c>
      <c r="E359" s="304" t="s">
        <v>22</v>
      </c>
      <c r="F359" s="304">
        <v>2</v>
      </c>
      <c r="G359" s="304" t="s">
        <v>22</v>
      </c>
      <c r="H359" s="340" t="s">
        <v>22</v>
      </c>
      <c r="I359" s="340" t="s">
        <v>22</v>
      </c>
      <c r="J359" s="320" t="s">
        <v>22</v>
      </c>
      <c r="K359" s="320" t="s">
        <v>22</v>
      </c>
      <c r="L359" s="304" t="s">
        <v>22</v>
      </c>
      <c r="M359" s="304" t="s">
        <v>22</v>
      </c>
      <c r="N359" s="304" t="s">
        <v>22</v>
      </c>
      <c r="O359" s="320">
        <f t="shared" si="10"/>
        <v>2</v>
      </c>
    </row>
    <row r="360" spans="2:15" x14ac:dyDescent="0.35">
      <c r="B360" s="332">
        <v>44730</v>
      </c>
      <c r="C360" s="316" t="s">
        <v>42</v>
      </c>
      <c r="D360" s="320" t="s">
        <v>22</v>
      </c>
      <c r="E360" s="304">
        <v>29</v>
      </c>
      <c r="F360" s="304">
        <v>36</v>
      </c>
      <c r="G360" s="304">
        <v>2</v>
      </c>
      <c r="H360" s="340" t="s">
        <v>22</v>
      </c>
      <c r="I360" s="340" t="s">
        <v>22</v>
      </c>
      <c r="J360" s="320">
        <v>7</v>
      </c>
      <c r="K360" s="320" t="s">
        <v>22</v>
      </c>
      <c r="L360" s="304" t="s">
        <v>22</v>
      </c>
      <c r="M360" s="304" t="s">
        <v>22</v>
      </c>
      <c r="N360" s="304" t="s">
        <v>22</v>
      </c>
      <c r="O360" s="320">
        <f t="shared" si="10"/>
        <v>74</v>
      </c>
    </row>
    <row r="361" spans="2:15" x14ac:dyDescent="0.35">
      <c r="B361" s="332">
        <v>44731</v>
      </c>
      <c r="C361" s="316" t="s">
        <v>37</v>
      </c>
      <c r="D361" s="320">
        <v>21</v>
      </c>
      <c r="E361" s="304" t="s">
        <v>22</v>
      </c>
      <c r="F361" s="304" t="s">
        <v>22</v>
      </c>
      <c r="G361" s="304" t="s">
        <v>22</v>
      </c>
      <c r="H361" s="340" t="s">
        <v>22</v>
      </c>
      <c r="I361" s="340" t="s">
        <v>22</v>
      </c>
      <c r="J361" s="320">
        <v>111</v>
      </c>
      <c r="K361" s="320" t="s">
        <v>22</v>
      </c>
      <c r="L361" s="304" t="s">
        <v>22</v>
      </c>
      <c r="M361" s="304" t="s">
        <v>22</v>
      </c>
      <c r="N361" s="304" t="s">
        <v>22</v>
      </c>
      <c r="O361" s="320">
        <f t="shared" si="10"/>
        <v>132</v>
      </c>
    </row>
    <row r="362" spans="2:15" x14ac:dyDescent="0.35">
      <c r="B362" s="328">
        <v>44732</v>
      </c>
      <c r="C362" s="324" t="s">
        <v>38</v>
      </c>
      <c r="D362" s="325">
        <f>SUM(D343:D361)</f>
        <v>1195</v>
      </c>
      <c r="E362" s="325">
        <f>SUM(E343:E361)</f>
        <v>1803</v>
      </c>
      <c r="F362" s="325">
        <f>SUM(F343:F361)</f>
        <v>2887</v>
      </c>
      <c r="G362" s="325">
        <f>SUM(G343:G361)</f>
        <v>921</v>
      </c>
      <c r="H362" s="325" t="s">
        <v>22</v>
      </c>
      <c r="I362" s="325" t="s">
        <v>22</v>
      </c>
      <c r="J362" s="325">
        <f>SUM(J343:J361)</f>
        <v>419</v>
      </c>
      <c r="K362" s="325">
        <f>+K350</f>
        <v>729</v>
      </c>
      <c r="L362" s="325">
        <f>+L352+L348+L343</f>
        <v>2117</v>
      </c>
      <c r="M362" s="325" t="s">
        <v>22</v>
      </c>
      <c r="N362" s="325" t="s">
        <v>22</v>
      </c>
      <c r="O362" s="326">
        <f t="shared" si="10"/>
        <v>7225</v>
      </c>
    </row>
    <row r="363" spans="2:15" s="157" customFormat="1" x14ac:dyDescent="0.35">
      <c r="B363" s="388" t="s">
        <v>39</v>
      </c>
      <c r="C363" s="389"/>
      <c r="D363" s="331">
        <f>D322+D342+D362</f>
        <v>3464</v>
      </c>
      <c r="E363" s="331">
        <f>E322+E342+E362</f>
        <v>5151</v>
      </c>
      <c r="F363" s="331">
        <f>F322+F342+F362</f>
        <v>8081</v>
      </c>
      <c r="G363" s="331">
        <f>G322+G342+G362</f>
        <v>2060</v>
      </c>
      <c r="H363" s="335" t="s">
        <v>22</v>
      </c>
      <c r="I363" s="335" t="s">
        <v>22</v>
      </c>
      <c r="J363" s="335">
        <f>J322+J342+J362</f>
        <v>995</v>
      </c>
      <c r="K363" s="335">
        <f>+K362+K342+K322</f>
        <v>2185</v>
      </c>
      <c r="L363" s="331">
        <f>+L362+L342+L322</f>
        <v>3482</v>
      </c>
      <c r="M363" s="335" t="s">
        <v>22</v>
      </c>
      <c r="N363" s="335" t="s">
        <v>22</v>
      </c>
      <c r="O363" s="338">
        <f t="shared" si="10"/>
        <v>19751</v>
      </c>
    </row>
    <row r="364" spans="2:15" s="157" customFormat="1" x14ac:dyDescent="0.35">
      <c r="B364" s="296">
        <v>44743</v>
      </c>
      <c r="C364" s="316" t="s">
        <v>21</v>
      </c>
      <c r="D364" s="320">
        <v>397</v>
      </c>
      <c r="E364" s="320">
        <v>782</v>
      </c>
      <c r="F364" s="320">
        <v>745</v>
      </c>
      <c r="G364" s="320">
        <v>93</v>
      </c>
      <c r="H364" s="340" t="s">
        <v>22</v>
      </c>
      <c r="I364" s="340" t="s">
        <v>22</v>
      </c>
      <c r="J364" s="320">
        <v>33</v>
      </c>
      <c r="K364" s="320" t="s">
        <v>22</v>
      </c>
      <c r="L364" s="320">
        <v>278</v>
      </c>
      <c r="M364" s="320" t="s">
        <v>22</v>
      </c>
      <c r="N364" s="304" t="s">
        <v>22</v>
      </c>
      <c r="O364" s="320">
        <f>SUM(D364:K364)</f>
        <v>2050</v>
      </c>
    </row>
    <row r="365" spans="2:15" s="157" customFormat="1" x14ac:dyDescent="0.35">
      <c r="B365" s="296">
        <v>44744</v>
      </c>
      <c r="C365" s="316" t="s">
        <v>23</v>
      </c>
      <c r="D365" s="320">
        <v>138</v>
      </c>
      <c r="E365" s="304">
        <v>231</v>
      </c>
      <c r="F365" s="304">
        <v>612</v>
      </c>
      <c r="G365" s="304">
        <v>270</v>
      </c>
      <c r="H365" s="340" t="s">
        <v>22</v>
      </c>
      <c r="I365" s="340" t="s">
        <v>22</v>
      </c>
      <c r="J365" s="320">
        <v>107</v>
      </c>
      <c r="K365" s="320" t="s">
        <v>22</v>
      </c>
      <c r="L365" s="304" t="s">
        <v>22</v>
      </c>
      <c r="M365" s="320" t="s">
        <v>22</v>
      </c>
      <c r="N365" s="304" t="s">
        <v>22</v>
      </c>
      <c r="O365" s="320">
        <f t="shared" ref="O365:O372" si="11">SUM(D365:J365)</f>
        <v>1358</v>
      </c>
    </row>
    <row r="366" spans="2:15" s="157" customFormat="1" x14ac:dyDescent="0.35">
      <c r="B366" s="296">
        <v>44745</v>
      </c>
      <c r="C366" s="316" t="s">
        <v>24</v>
      </c>
      <c r="D366" s="320">
        <v>8</v>
      </c>
      <c r="E366" s="304">
        <v>54</v>
      </c>
      <c r="F366" s="304">
        <v>107</v>
      </c>
      <c r="G366" s="304">
        <v>2</v>
      </c>
      <c r="H366" s="340" t="s">
        <v>22</v>
      </c>
      <c r="I366" s="340" t="s">
        <v>22</v>
      </c>
      <c r="J366" s="320">
        <v>1</v>
      </c>
      <c r="K366" s="320" t="s">
        <v>22</v>
      </c>
      <c r="L366" s="304" t="s">
        <v>22</v>
      </c>
      <c r="M366" s="320" t="s">
        <v>22</v>
      </c>
      <c r="N366" s="304" t="s">
        <v>22</v>
      </c>
      <c r="O366" s="320">
        <f t="shared" si="11"/>
        <v>172</v>
      </c>
    </row>
    <row r="367" spans="2:15" s="157" customFormat="1" x14ac:dyDescent="0.35">
      <c r="B367" s="296">
        <v>44746</v>
      </c>
      <c r="C367" s="316" t="s">
        <v>25</v>
      </c>
      <c r="D367" s="320">
        <v>25</v>
      </c>
      <c r="E367" s="304">
        <v>24</v>
      </c>
      <c r="F367" s="304">
        <v>34</v>
      </c>
      <c r="G367" s="304" t="s">
        <v>22</v>
      </c>
      <c r="H367" s="340" t="s">
        <v>22</v>
      </c>
      <c r="I367" s="340" t="s">
        <v>22</v>
      </c>
      <c r="J367" s="320" t="s">
        <v>22</v>
      </c>
      <c r="K367" s="320" t="s">
        <v>22</v>
      </c>
      <c r="L367" s="304" t="s">
        <v>22</v>
      </c>
      <c r="M367" s="320" t="s">
        <v>22</v>
      </c>
      <c r="N367" s="304" t="s">
        <v>22</v>
      </c>
      <c r="O367" s="320">
        <f t="shared" si="11"/>
        <v>83</v>
      </c>
    </row>
    <row r="368" spans="2:15" s="157" customFormat="1" x14ac:dyDescent="0.35">
      <c r="B368" s="296">
        <v>44747</v>
      </c>
      <c r="C368" s="316" t="s">
        <v>26</v>
      </c>
      <c r="D368" s="320">
        <v>192</v>
      </c>
      <c r="E368" s="304">
        <v>126</v>
      </c>
      <c r="F368" s="304">
        <v>145</v>
      </c>
      <c r="G368" s="304">
        <v>76</v>
      </c>
      <c r="H368" s="340" t="s">
        <v>22</v>
      </c>
      <c r="I368" s="340" t="s">
        <v>22</v>
      </c>
      <c r="J368" s="320">
        <v>27</v>
      </c>
      <c r="K368" s="320" t="s">
        <v>22</v>
      </c>
      <c r="L368" s="304" t="s">
        <v>22</v>
      </c>
      <c r="M368" s="320" t="s">
        <v>22</v>
      </c>
      <c r="N368" s="304" t="s">
        <v>22</v>
      </c>
      <c r="O368" s="320">
        <f t="shared" si="11"/>
        <v>566</v>
      </c>
    </row>
    <row r="369" spans="2:15" s="157" customFormat="1" x14ac:dyDescent="0.35">
      <c r="B369" s="296">
        <v>44748</v>
      </c>
      <c r="C369" s="316" t="s">
        <v>27</v>
      </c>
      <c r="D369" s="320">
        <v>3</v>
      </c>
      <c r="E369" s="304">
        <v>23</v>
      </c>
      <c r="F369" s="304">
        <v>39</v>
      </c>
      <c r="G369" s="304" t="s">
        <v>22</v>
      </c>
      <c r="H369" s="340" t="s">
        <v>22</v>
      </c>
      <c r="I369" s="340" t="s">
        <v>22</v>
      </c>
      <c r="J369" s="320">
        <v>1</v>
      </c>
      <c r="K369" s="320" t="s">
        <v>22</v>
      </c>
      <c r="L369" s="304">
        <v>15</v>
      </c>
      <c r="M369" s="320" t="s">
        <v>22</v>
      </c>
      <c r="N369" s="304" t="s">
        <v>22</v>
      </c>
      <c r="O369" s="320">
        <f t="shared" si="11"/>
        <v>66</v>
      </c>
    </row>
    <row r="370" spans="2:15" s="157" customFormat="1" x14ac:dyDescent="0.35">
      <c r="B370" s="296">
        <v>44749</v>
      </c>
      <c r="C370" s="316" t="s">
        <v>28</v>
      </c>
      <c r="D370" s="320">
        <v>208</v>
      </c>
      <c r="E370" s="304" t="s">
        <v>22</v>
      </c>
      <c r="F370" s="304" t="s">
        <v>22</v>
      </c>
      <c r="G370" s="304" t="s">
        <v>22</v>
      </c>
      <c r="H370" s="340" t="s">
        <v>22</v>
      </c>
      <c r="I370" s="340" t="s">
        <v>22</v>
      </c>
      <c r="J370" s="320" t="s">
        <v>22</v>
      </c>
      <c r="K370" s="320" t="s">
        <v>22</v>
      </c>
      <c r="L370" s="304" t="s">
        <v>22</v>
      </c>
      <c r="M370" s="320" t="s">
        <v>22</v>
      </c>
      <c r="N370" s="304" t="s">
        <v>22</v>
      </c>
      <c r="O370" s="320">
        <f t="shared" si="11"/>
        <v>208</v>
      </c>
    </row>
    <row r="371" spans="2:15" s="157" customFormat="1" x14ac:dyDescent="0.35">
      <c r="B371" s="296">
        <v>44750</v>
      </c>
      <c r="C371" s="316" t="s">
        <v>29</v>
      </c>
      <c r="D371" s="320">
        <v>76</v>
      </c>
      <c r="E371" s="304">
        <v>50</v>
      </c>
      <c r="F371" s="304">
        <v>285</v>
      </c>
      <c r="G371" s="304">
        <v>24</v>
      </c>
      <c r="H371" s="340" t="s">
        <v>22</v>
      </c>
      <c r="I371" s="340" t="s">
        <v>22</v>
      </c>
      <c r="J371" s="320">
        <v>5</v>
      </c>
      <c r="K371" s="320">
        <v>730</v>
      </c>
      <c r="L371" s="304" t="s">
        <v>22</v>
      </c>
      <c r="M371" s="320" t="s">
        <v>22</v>
      </c>
      <c r="N371" s="304" t="s">
        <v>22</v>
      </c>
      <c r="O371" s="320">
        <f t="shared" si="11"/>
        <v>440</v>
      </c>
    </row>
    <row r="372" spans="2:15" s="157" customFormat="1" x14ac:dyDescent="0.35">
      <c r="B372" s="296">
        <v>44751</v>
      </c>
      <c r="C372" s="316" t="s">
        <v>30</v>
      </c>
      <c r="D372" s="320">
        <v>74</v>
      </c>
      <c r="E372" s="304">
        <v>103</v>
      </c>
      <c r="F372" s="304">
        <v>103</v>
      </c>
      <c r="G372" s="304">
        <v>3</v>
      </c>
      <c r="H372" s="340" t="s">
        <v>22</v>
      </c>
      <c r="I372" s="340" t="s">
        <v>22</v>
      </c>
      <c r="J372" s="320" t="s">
        <v>22</v>
      </c>
      <c r="K372" s="320" t="s">
        <v>22</v>
      </c>
      <c r="L372" s="304" t="s">
        <v>22</v>
      </c>
      <c r="M372" s="320" t="s">
        <v>22</v>
      </c>
      <c r="N372" s="304" t="s">
        <v>22</v>
      </c>
      <c r="O372" s="320">
        <f t="shared" si="11"/>
        <v>283</v>
      </c>
    </row>
    <row r="373" spans="2:15" s="157" customFormat="1" x14ac:dyDescent="0.35">
      <c r="B373" s="296">
        <v>44752</v>
      </c>
      <c r="C373" s="316" t="s">
        <v>31</v>
      </c>
      <c r="D373" s="320">
        <v>110</v>
      </c>
      <c r="E373" s="304">
        <v>119</v>
      </c>
      <c r="F373" s="304">
        <v>143</v>
      </c>
      <c r="G373" s="304">
        <v>10</v>
      </c>
      <c r="H373" s="340" t="s">
        <v>22</v>
      </c>
      <c r="I373" s="340" t="s">
        <v>22</v>
      </c>
      <c r="J373" s="320">
        <v>1</v>
      </c>
      <c r="K373" s="320" t="s">
        <v>22</v>
      </c>
      <c r="L373" s="304">
        <v>107</v>
      </c>
      <c r="M373" s="320" t="s">
        <v>22</v>
      </c>
      <c r="N373" s="304" t="s">
        <v>22</v>
      </c>
      <c r="O373" s="320">
        <f>SUM(D373:K373)</f>
        <v>383</v>
      </c>
    </row>
    <row r="374" spans="2:15" s="157" customFormat="1" x14ac:dyDescent="0.35">
      <c r="B374" s="296">
        <v>44753</v>
      </c>
      <c r="C374" s="316" t="s">
        <v>41</v>
      </c>
      <c r="D374" s="320">
        <v>15</v>
      </c>
      <c r="E374" s="304">
        <v>124</v>
      </c>
      <c r="F374" s="304">
        <v>121</v>
      </c>
      <c r="G374" s="304">
        <v>336</v>
      </c>
      <c r="H374" s="340" t="s">
        <v>22</v>
      </c>
      <c r="I374" s="340" t="s">
        <v>22</v>
      </c>
      <c r="J374" s="320">
        <v>50</v>
      </c>
      <c r="K374" s="320" t="s">
        <v>22</v>
      </c>
      <c r="L374" s="304" t="s">
        <v>22</v>
      </c>
      <c r="M374" s="320" t="s">
        <v>22</v>
      </c>
      <c r="N374" s="304" t="s">
        <v>22</v>
      </c>
      <c r="O374" s="320">
        <f>SUM(D374:J374)</f>
        <v>646</v>
      </c>
    </row>
    <row r="375" spans="2:15" s="157" customFormat="1" x14ac:dyDescent="0.35">
      <c r="B375" s="296">
        <v>44754</v>
      </c>
      <c r="C375" s="316" t="s">
        <v>32</v>
      </c>
      <c r="D375" s="320" t="s">
        <v>22</v>
      </c>
      <c r="E375" s="304" t="s">
        <v>22</v>
      </c>
      <c r="F375" s="304">
        <v>52</v>
      </c>
      <c r="G375" s="304" t="s">
        <v>22</v>
      </c>
      <c r="H375" s="340" t="s">
        <v>22</v>
      </c>
      <c r="I375" s="340" t="s">
        <v>22</v>
      </c>
      <c r="J375" s="320" t="s">
        <v>22</v>
      </c>
      <c r="K375" s="320" t="s">
        <v>22</v>
      </c>
      <c r="L375" s="304" t="s">
        <v>22</v>
      </c>
      <c r="M375" s="320" t="s">
        <v>22</v>
      </c>
      <c r="N375" s="304" t="s">
        <v>22</v>
      </c>
      <c r="O375" s="320">
        <f>SUM(D375:J375)</f>
        <v>52</v>
      </c>
    </row>
    <row r="376" spans="2:15" s="157" customFormat="1" x14ac:dyDescent="0.35">
      <c r="B376" s="296">
        <v>44755</v>
      </c>
      <c r="C376" s="316" t="s">
        <v>33</v>
      </c>
      <c r="D376" s="320" t="s">
        <v>22</v>
      </c>
      <c r="E376" s="304" t="s">
        <v>22</v>
      </c>
      <c r="F376" s="304">
        <v>2</v>
      </c>
      <c r="G376" s="304" t="s">
        <v>22</v>
      </c>
      <c r="H376" s="340" t="s">
        <v>22</v>
      </c>
      <c r="I376" s="340" t="s">
        <v>22</v>
      </c>
      <c r="J376" s="320" t="s">
        <v>22</v>
      </c>
      <c r="K376" s="320" t="s">
        <v>22</v>
      </c>
      <c r="L376" s="304" t="s">
        <v>22</v>
      </c>
      <c r="M376" s="320" t="s">
        <v>22</v>
      </c>
      <c r="N376" s="304" t="s">
        <v>22</v>
      </c>
      <c r="O376" s="320">
        <f>SUM(D376:J376)</f>
        <v>2</v>
      </c>
    </row>
    <row r="377" spans="2:15" s="157" customFormat="1" x14ac:dyDescent="0.35">
      <c r="B377" s="296">
        <v>44756</v>
      </c>
      <c r="C377" s="316" t="s">
        <v>34</v>
      </c>
      <c r="D377" s="320" t="s">
        <v>22</v>
      </c>
      <c r="E377" s="304" t="s">
        <v>22</v>
      </c>
      <c r="F377" s="304" t="s">
        <v>22</v>
      </c>
      <c r="G377" s="304" t="s">
        <v>22</v>
      </c>
      <c r="H377" s="340" t="s">
        <v>22</v>
      </c>
      <c r="I377" s="340" t="s">
        <v>22</v>
      </c>
      <c r="J377" s="320" t="s">
        <v>22</v>
      </c>
      <c r="K377" s="320" t="s">
        <v>22</v>
      </c>
      <c r="L377" s="304" t="s">
        <v>22</v>
      </c>
      <c r="M377" s="320" t="s">
        <v>22</v>
      </c>
      <c r="N377" s="304" t="s">
        <v>22</v>
      </c>
      <c r="O377" s="320" t="s">
        <v>22</v>
      </c>
    </row>
    <row r="378" spans="2:15" s="157" customFormat="1" x14ac:dyDescent="0.35">
      <c r="B378" s="296">
        <v>44757</v>
      </c>
      <c r="C378" s="316" t="s">
        <v>35</v>
      </c>
      <c r="D378" s="320" t="s">
        <v>22</v>
      </c>
      <c r="E378" s="304">
        <v>1</v>
      </c>
      <c r="F378" s="304">
        <v>3</v>
      </c>
      <c r="G378" s="304" t="s">
        <v>22</v>
      </c>
      <c r="H378" s="340" t="s">
        <v>22</v>
      </c>
      <c r="I378" s="340" t="s">
        <v>22</v>
      </c>
      <c r="J378" s="320">
        <v>2</v>
      </c>
      <c r="K378" s="320" t="s">
        <v>22</v>
      </c>
      <c r="L378" s="304" t="s">
        <v>22</v>
      </c>
      <c r="M378" s="320" t="s">
        <v>22</v>
      </c>
      <c r="N378" s="304" t="s">
        <v>22</v>
      </c>
      <c r="O378" s="320">
        <f t="shared" ref="O378:O383" si="12">SUM(D378:J378)</f>
        <v>6</v>
      </c>
    </row>
    <row r="379" spans="2:15" s="157" customFormat="1" x14ac:dyDescent="0.35">
      <c r="B379" s="296">
        <v>44758</v>
      </c>
      <c r="C379" s="316" t="s">
        <v>40</v>
      </c>
      <c r="D379" s="320" t="s">
        <v>22</v>
      </c>
      <c r="E379" s="304">
        <v>306</v>
      </c>
      <c r="F379" s="304">
        <v>281</v>
      </c>
      <c r="G379" s="304" t="s">
        <v>22</v>
      </c>
      <c r="H379" s="340" t="s">
        <v>22</v>
      </c>
      <c r="I379" s="340" t="s">
        <v>22</v>
      </c>
      <c r="J379" s="320">
        <v>1</v>
      </c>
      <c r="K379" s="320" t="s">
        <v>22</v>
      </c>
      <c r="L379" s="304" t="s">
        <v>22</v>
      </c>
      <c r="M379" s="320" t="s">
        <v>22</v>
      </c>
      <c r="N379" s="304" t="s">
        <v>22</v>
      </c>
      <c r="O379" s="320">
        <f t="shared" si="12"/>
        <v>588</v>
      </c>
    </row>
    <row r="380" spans="2:15" s="157" customFormat="1" x14ac:dyDescent="0.35">
      <c r="B380" s="296">
        <v>44759</v>
      </c>
      <c r="C380" s="316" t="s">
        <v>36</v>
      </c>
      <c r="D380" s="320" t="s">
        <v>22</v>
      </c>
      <c r="E380" s="304" t="s">
        <v>22</v>
      </c>
      <c r="F380" s="304">
        <v>6</v>
      </c>
      <c r="G380" s="304" t="s">
        <v>22</v>
      </c>
      <c r="H380" s="340" t="s">
        <v>22</v>
      </c>
      <c r="I380" s="340" t="s">
        <v>22</v>
      </c>
      <c r="J380" s="320" t="s">
        <v>22</v>
      </c>
      <c r="K380" s="320" t="s">
        <v>22</v>
      </c>
      <c r="L380" s="304" t="s">
        <v>22</v>
      </c>
      <c r="M380" s="320" t="s">
        <v>22</v>
      </c>
      <c r="N380" s="304" t="s">
        <v>22</v>
      </c>
      <c r="O380" s="320">
        <f t="shared" si="12"/>
        <v>6</v>
      </c>
    </row>
    <row r="381" spans="2:15" s="157" customFormat="1" x14ac:dyDescent="0.35">
      <c r="B381" s="296">
        <v>44760</v>
      </c>
      <c r="C381" s="316" t="s">
        <v>42</v>
      </c>
      <c r="D381" s="320" t="s">
        <v>22</v>
      </c>
      <c r="E381" s="304">
        <v>16</v>
      </c>
      <c r="F381" s="304">
        <v>10</v>
      </c>
      <c r="G381" s="304">
        <v>1</v>
      </c>
      <c r="H381" s="340" t="s">
        <v>22</v>
      </c>
      <c r="I381" s="340" t="s">
        <v>22</v>
      </c>
      <c r="J381" s="320">
        <v>3</v>
      </c>
      <c r="K381" s="320" t="s">
        <v>22</v>
      </c>
      <c r="L381" s="304" t="s">
        <v>22</v>
      </c>
      <c r="M381" s="320" t="s">
        <v>22</v>
      </c>
      <c r="N381" s="304" t="s">
        <v>22</v>
      </c>
      <c r="O381" s="320">
        <f t="shared" si="12"/>
        <v>30</v>
      </c>
    </row>
    <row r="382" spans="2:15" s="157" customFormat="1" x14ac:dyDescent="0.35">
      <c r="B382" s="296">
        <v>44761</v>
      </c>
      <c r="C382" s="316" t="s">
        <v>37</v>
      </c>
      <c r="D382" s="320">
        <v>57</v>
      </c>
      <c r="E382" s="304">
        <v>66</v>
      </c>
      <c r="F382" s="304">
        <v>117</v>
      </c>
      <c r="G382" s="304">
        <v>126</v>
      </c>
      <c r="H382" s="340" t="s">
        <v>22</v>
      </c>
      <c r="I382" s="340" t="s">
        <v>22</v>
      </c>
      <c r="J382" s="320">
        <v>149</v>
      </c>
      <c r="K382" s="320" t="s">
        <v>22</v>
      </c>
      <c r="L382" s="304" t="s">
        <v>22</v>
      </c>
      <c r="M382" s="320" t="s">
        <v>22</v>
      </c>
      <c r="N382" s="304" t="s">
        <v>22</v>
      </c>
      <c r="O382" s="320">
        <f t="shared" si="12"/>
        <v>515</v>
      </c>
    </row>
    <row r="383" spans="2:15" s="157" customFormat="1" x14ac:dyDescent="0.35">
      <c r="B383" s="300">
        <v>44762</v>
      </c>
      <c r="C383" s="324" t="s">
        <v>38</v>
      </c>
      <c r="D383" s="325">
        <f>SUM(D364:D382)</f>
        <v>1303</v>
      </c>
      <c r="E383" s="325">
        <f>SUM(E364:E382)</f>
        <v>2025</v>
      </c>
      <c r="F383" s="325">
        <f>SUM(F364:F382)</f>
        <v>2805</v>
      </c>
      <c r="G383" s="325">
        <f>SUM(G364:G382)</f>
        <v>941</v>
      </c>
      <c r="H383" s="325" t="s">
        <v>22</v>
      </c>
      <c r="I383" s="325" t="s">
        <v>22</v>
      </c>
      <c r="J383" s="325">
        <f>SUM(J364:J382)</f>
        <v>380</v>
      </c>
      <c r="K383" s="325">
        <f>+K371</f>
        <v>730</v>
      </c>
      <c r="L383" s="325">
        <f>+L373+L369+L364</f>
        <v>400</v>
      </c>
      <c r="M383" s="325" t="s">
        <v>22</v>
      </c>
      <c r="N383" s="325" t="s">
        <v>22</v>
      </c>
      <c r="O383" s="325">
        <f t="shared" si="12"/>
        <v>7454</v>
      </c>
    </row>
    <row r="384" spans="2:15" s="157" customFormat="1" x14ac:dyDescent="0.35">
      <c r="B384" s="296">
        <v>44774</v>
      </c>
      <c r="C384" s="316" t="s">
        <v>21</v>
      </c>
      <c r="D384" s="320">
        <v>452</v>
      </c>
      <c r="E384" s="320">
        <v>912</v>
      </c>
      <c r="F384" s="320">
        <v>743</v>
      </c>
      <c r="G384" s="320">
        <v>93</v>
      </c>
      <c r="H384" s="340" t="s">
        <v>22</v>
      </c>
      <c r="I384" s="340" t="s">
        <v>22</v>
      </c>
      <c r="J384" s="320">
        <v>33</v>
      </c>
      <c r="K384" s="320" t="s">
        <v>22</v>
      </c>
      <c r="L384" s="320">
        <v>274</v>
      </c>
      <c r="M384" s="320" t="s">
        <v>22</v>
      </c>
      <c r="N384" s="304" t="s">
        <v>22</v>
      </c>
      <c r="O384" s="320">
        <f>SUM(D384:K384)</f>
        <v>2233</v>
      </c>
    </row>
    <row r="385" spans="2:15" s="157" customFormat="1" x14ac:dyDescent="0.35">
      <c r="B385" s="296">
        <v>44775</v>
      </c>
      <c r="C385" s="316" t="s">
        <v>23</v>
      </c>
      <c r="D385" s="320">
        <v>174</v>
      </c>
      <c r="E385" s="304">
        <v>231</v>
      </c>
      <c r="F385" s="304">
        <v>616</v>
      </c>
      <c r="G385" s="304">
        <v>270</v>
      </c>
      <c r="H385" s="340" t="s">
        <v>22</v>
      </c>
      <c r="I385" s="340" t="s">
        <v>22</v>
      </c>
      <c r="J385" s="320">
        <v>107</v>
      </c>
      <c r="K385" s="320" t="s">
        <v>22</v>
      </c>
      <c r="L385" s="304" t="s">
        <v>22</v>
      </c>
      <c r="M385" s="320" t="s">
        <v>22</v>
      </c>
      <c r="N385" s="304" t="s">
        <v>22</v>
      </c>
      <c r="O385" s="320">
        <f t="shared" ref="O385:O392" si="13">SUM(D385:J385)</f>
        <v>1398</v>
      </c>
    </row>
    <row r="386" spans="2:15" s="157" customFormat="1" x14ac:dyDescent="0.35">
      <c r="B386" s="296">
        <v>44776</v>
      </c>
      <c r="C386" s="316" t="s">
        <v>24</v>
      </c>
      <c r="D386" s="320">
        <v>23</v>
      </c>
      <c r="E386" s="304">
        <v>54</v>
      </c>
      <c r="F386" s="304">
        <v>106</v>
      </c>
      <c r="G386" s="304">
        <v>2</v>
      </c>
      <c r="H386" s="340" t="s">
        <v>22</v>
      </c>
      <c r="I386" s="340" t="s">
        <v>22</v>
      </c>
      <c r="J386" s="320">
        <v>1</v>
      </c>
      <c r="K386" s="320" t="s">
        <v>22</v>
      </c>
      <c r="L386" s="304" t="s">
        <v>22</v>
      </c>
      <c r="M386" s="320" t="s">
        <v>22</v>
      </c>
      <c r="N386" s="304" t="s">
        <v>22</v>
      </c>
      <c r="O386" s="320">
        <f t="shared" si="13"/>
        <v>186</v>
      </c>
    </row>
    <row r="387" spans="2:15" s="157" customFormat="1" x14ac:dyDescent="0.35">
      <c r="B387" s="296">
        <v>44777</v>
      </c>
      <c r="C387" s="316" t="s">
        <v>25</v>
      </c>
      <c r="D387" s="320">
        <v>31</v>
      </c>
      <c r="E387" s="304">
        <v>24</v>
      </c>
      <c r="F387" s="304">
        <v>34</v>
      </c>
      <c r="G387" s="304" t="s">
        <v>22</v>
      </c>
      <c r="H387" s="340" t="s">
        <v>22</v>
      </c>
      <c r="I387" s="340" t="s">
        <v>22</v>
      </c>
      <c r="J387" s="320" t="s">
        <v>22</v>
      </c>
      <c r="K387" s="320" t="s">
        <v>22</v>
      </c>
      <c r="L387" s="304" t="s">
        <v>22</v>
      </c>
      <c r="M387" s="320" t="s">
        <v>22</v>
      </c>
      <c r="N387" s="304" t="s">
        <v>22</v>
      </c>
      <c r="O387" s="320">
        <f t="shared" si="13"/>
        <v>89</v>
      </c>
    </row>
    <row r="388" spans="2:15" s="157" customFormat="1" x14ac:dyDescent="0.35">
      <c r="B388" s="296">
        <v>44778</v>
      </c>
      <c r="C388" s="316" t="s">
        <v>26</v>
      </c>
      <c r="D388" s="320">
        <v>176</v>
      </c>
      <c r="E388" s="304">
        <v>135</v>
      </c>
      <c r="F388" s="304">
        <v>225</v>
      </c>
      <c r="G388" s="304">
        <v>72</v>
      </c>
      <c r="H388" s="340" t="s">
        <v>22</v>
      </c>
      <c r="I388" s="340" t="s">
        <v>22</v>
      </c>
      <c r="J388" s="320">
        <v>28</v>
      </c>
      <c r="K388" s="320" t="s">
        <v>22</v>
      </c>
      <c r="L388" s="304" t="s">
        <v>22</v>
      </c>
      <c r="M388" s="320" t="s">
        <v>22</v>
      </c>
      <c r="N388" s="304" t="s">
        <v>22</v>
      </c>
      <c r="O388" s="320">
        <f t="shared" si="13"/>
        <v>636</v>
      </c>
    </row>
    <row r="389" spans="2:15" s="157" customFormat="1" x14ac:dyDescent="0.35">
      <c r="B389" s="296">
        <v>44779</v>
      </c>
      <c r="C389" s="316" t="s">
        <v>27</v>
      </c>
      <c r="D389" s="320">
        <v>5</v>
      </c>
      <c r="E389" s="304">
        <v>23</v>
      </c>
      <c r="F389" s="304">
        <v>38</v>
      </c>
      <c r="G389" s="304" t="s">
        <v>22</v>
      </c>
      <c r="H389" s="340" t="s">
        <v>22</v>
      </c>
      <c r="I389" s="340" t="s">
        <v>22</v>
      </c>
      <c r="J389" s="320">
        <v>1</v>
      </c>
      <c r="K389" s="320" t="s">
        <v>22</v>
      </c>
      <c r="L389" s="304">
        <v>4</v>
      </c>
      <c r="M389" s="320" t="s">
        <v>22</v>
      </c>
      <c r="N389" s="304" t="s">
        <v>22</v>
      </c>
      <c r="O389" s="320">
        <f t="shared" si="13"/>
        <v>67</v>
      </c>
    </row>
    <row r="390" spans="2:15" s="157" customFormat="1" x14ac:dyDescent="0.35">
      <c r="B390" s="296">
        <v>44780</v>
      </c>
      <c r="C390" s="316" t="s">
        <v>28</v>
      </c>
      <c r="D390" s="320">
        <v>166</v>
      </c>
      <c r="E390" s="304" t="s">
        <v>22</v>
      </c>
      <c r="F390" s="304" t="s">
        <v>22</v>
      </c>
      <c r="G390" s="304" t="s">
        <v>22</v>
      </c>
      <c r="H390" s="340" t="s">
        <v>22</v>
      </c>
      <c r="I390" s="340" t="s">
        <v>22</v>
      </c>
      <c r="J390" s="320" t="s">
        <v>22</v>
      </c>
      <c r="K390" s="320" t="s">
        <v>22</v>
      </c>
      <c r="L390" s="304" t="s">
        <v>22</v>
      </c>
      <c r="M390" s="320" t="s">
        <v>22</v>
      </c>
      <c r="N390" s="304" t="s">
        <v>22</v>
      </c>
      <c r="O390" s="320">
        <f t="shared" si="13"/>
        <v>166</v>
      </c>
    </row>
    <row r="391" spans="2:15" s="157" customFormat="1" x14ac:dyDescent="0.35">
      <c r="B391" s="296">
        <v>44781</v>
      </c>
      <c r="C391" s="316" t="s">
        <v>29</v>
      </c>
      <c r="D391" s="320">
        <v>87</v>
      </c>
      <c r="E391" s="304">
        <v>50</v>
      </c>
      <c r="F391" s="304" t="s">
        <v>22</v>
      </c>
      <c r="G391" s="304">
        <v>24</v>
      </c>
      <c r="H391" s="340" t="s">
        <v>22</v>
      </c>
      <c r="I391" s="340" t="s">
        <v>22</v>
      </c>
      <c r="J391" s="320">
        <v>5</v>
      </c>
      <c r="K391" s="320">
        <v>749</v>
      </c>
      <c r="L391" s="304" t="s">
        <v>22</v>
      </c>
      <c r="M391" s="320" t="s">
        <v>22</v>
      </c>
      <c r="N391" s="304" t="s">
        <v>22</v>
      </c>
      <c r="O391" s="320">
        <f t="shared" si="13"/>
        <v>166</v>
      </c>
    </row>
    <row r="392" spans="2:15" s="157" customFormat="1" x14ac:dyDescent="0.35">
      <c r="B392" s="296">
        <v>44782</v>
      </c>
      <c r="C392" s="316" t="s">
        <v>30</v>
      </c>
      <c r="D392" s="320">
        <v>49</v>
      </c>
      <c r="E392" s="304">
        <v>103</v>
      </c>
      <c r="F392" s="304">
        <v>107</v>
      </c>
      <c r="G392" s="304">
        <v>3</v>
      </c>
      <c r="H392" s="340" t="s">
        <v>22</v>
      </c>
      <c r="I392" s="340" t="s">
        <v>22</v>
      </c>
      <c r="J392" s="320" t="s">
        <v>22</v>
      </c>
      <c r="K392" s="320" t="s">
        <v>22</v>
      </c>
      <c r="L392" s="304" t="s">
        <v>22</v>
      </c>
      <c r="M392" s="320" t="s">
        <v>22</v>
      </c>
      <c r="N392" s="304" t="s">
        <v>22</v>
      </c>
      <c r="O392" s="320">
        <f t="shared" si="13"/>
        <v>262</v>
      </c>
    </row>
    <row r="393" spans="2:15" s="157" customFormat="1" x14ac:dyDescent="0.35">
      <c r="B393" s="296">
        <v>44783</v>
      </c>
      <c r="C393" s="316" t="s">
        <v>31</v>
      </c>
      <c r="D393" s="320">
        <v>107</v>
      </c>
      <c r="E393" s="304">
        <v>119</v>
      </c>
      <c r="F393" s="304">
        <v>140</v>
      </c>
      <c r="G393" s="304">
        <v>10</v>
      </c>
      <c r="H393" s="340" t="s">
        <v>22</v>
      </c>
      <c r="I393" s="340" t="s">
        <v>22</v>
      </c>
      <c r="J393" s="320">
        <v>1</v>
      </c>
      <c r="K393" s="320" t="s">
        <v>22</v>
      </c>
      <c r="L393" s="304">
        <v>137</v>
      </c>
      <c r="M393" s="320" t="s">
        <v>22</v>
      </c>
      <c r="N393" s="304" t="s">
        <v>22</v>
      </c>
      <c r="O393" s="320">
        <f>SUM(D393:K393)</f>
        <v>377</v>
      </c>
    </row>
    <row r="394" spans="2:15" s="157" customFormat="1" x14ac:dyDescent="0.35">
      <c r="B394" s="296">
        <v>44784</v>
      </c>
      <c r="C394" s="316" t="s">
        <v>41</v>
      </c>
      <c r="D394" s="320">
        <v>9</v>
      </c>
      <c r="E394" s="304">
        <v>124</v>
      </c>
      <c r="F394" s="304">
        <v>321</v>
      </c>
      <c r="G394" s="304">
        <v>340</v>
      </c>
      <c r="H394" s="340" t="s">
        <v>22</v>
      </c>
      <c r="I394" s="340" t="s">
        <v>22</v>
      </c>
      <c r="J394" s="320">
        <v>50</v>
      </c>
      <c r="K394" s="320" t="s">
        <v>22</v>
      </c>
      <c r="L394" s="304" t="s">
        <v>22</v>
      </c>
      <c r="M394" s="320" t="s">
        <v>22</v>
      </c>
      <c r="N394" s="304" t="s">
        <v>22</v>
      </c>
      <c r="O394" s="320">
        <f>SUM(D394:J394)</f>
        <v>844</v>
      </c>
    </row>
    <row r="395" spans="2:15" s="157" customFormat="1" x14ac:dyDescent="0.35">
      <c r="B395" s="296">
        <v>44785</v>
      </c>
      <c r="C395" s="316" t="s">
        <v>32</v>
      </c>
      <c r="D395" s="320" t="s">
        <v>22</v>
      </c>
      <c r="E395" s="304" t="s">
        <v>22</v>
      </c>
      <c r="F395" s="304">
        <v>52</v>
      </c>
      <c r="G395" s="304" t="s">
        <v>22</v>
      </c>
      <c r="H395" s="340" t="s">
        <v>22</v>
      </c>
      <c r="I395" s="340" t="s">
        <v>22</v>
      </c>
      <c r="J395" s="320" t="s">
        <v>22</v>
      </c>
      <c r="K395" s="320" t="s">
        <v>22</v>
      </c>
      <c r="L395" s="304" t="s">
        <v>22</v>
      </c>
      <c r="M395" s="320" t="s">
        <v>22</v>
      </c>
      <c r="N395" s="304" t="s">
        <v>22</v>
      </c>
      <c r="O395" s="320">
        <f>SUM(D395:J395)</f>
        <v>52</v>
      </c>
    </row>
    <row r="396" spans="2:15" s="157" customFormat="1" x14ac:dyDescent="0.35">
      <c r="B396" s="296">
        <v>44786</v>
      </c>
      <c r="C396" s="316" t="s">
        <v>33</v>
      </c>
      <c r="D396" s="320" t="s">
        <v>22</v>
      </c>
      <c r="E396" s="304" t="s">
        <v>22</v>
      </c>
      <c r="F396" s="304">
        <v>2</v>
      </c>
      <c r="G396" s="304" t="s">
        <v>22</v>
      </c>
      <c r="H396" s="340" t="s">
        <v>22</v>
      </c>
      <c r="I396" s="340" t="s">
        <v>22</v>
      </c>
      <c r="J396" s="320" t="s">
        <v>22</v>
      </c>
      <c r="K396" s="320" t="s">
        <v>22</v>
      </c>
      <c r="L396" s="304" t="s">
        <v>22</v>
      </c>
      <c r="M396" s="320" t="s">
        <v>22</v>
      </c>
      <c r="N396" s="304" t="s">
        <v>22</v>
      </c>
      <c r="O396" s="320">
        <f>SUM(D396:J396)</f>
        <v>2</v>
      </c>
    </row>
    <row r="397" spans="2:15" s="157" customFormat="1" x14ac:dyDescent="0.35">
      <c r="B397" s="296">
        <v>44787</v>
      </c>
      <c r="C397" s="316" t="s">
        <v>34</v>
      </c>
      <c r="D397" s="320" t="s">
        <v>22</v>
      </c>
      <c r="E397" s="304" t="s">
        <v>22</v>
      </c>
      <c r="F397" s="304" t="s">
        <v>22</v>
      </c>
      <c r="G397" s="304" t="s">
        <v>22</v>
      </c>
      <c r="H397" s="340" t="s">
        <v>22</v>
      </c>
      <c r="I397" s="340" t="s">
        <v>22</v>
      </c>
      <c r="J397" s="320" t="s">
        <v>22</v>
      </c>
      <c r="K397" s="320" t="s">
        <v>22</v>
      </c>
      <c r="L397" s="304" t="s">
        <v>22</v>
      </c>
      <c r="M397" s="320" t="s">
        <v>22</v>
      </c>
      <c r="N397" s="304" t="s">
        <v>22</v>
      </c>
      <c r="O397" s="320" t="s">
        <v>22</v>
      </c>
    </row>
    <row r="398" spans="2:15" s="157" customFormat="1" x14ac:dyDescent="0.35">
      <c r="B398" s="296">
        <v>44788</v>
      </c>
      <c r="C398" s="316" t="s">
        <v>35</v>
      </c>
      <c r="D398" s="320" t="s">
        <v>22</v>
      </c>
      <c r="E398" s="304">
        <v>1</v>
      </c>
      <c r="F398" s="304">
        <v>3</v>
      </c>
      <c r="G398" s="304" t="s">
        <v>22</v>
      </c>
      <c r="H398" s="340" t="s">
        <v>22</v>
      </c>
      <c r="I398" s="340" t="s">
        <v>22</v>
      </c>
      <c r="J398" s="320">
        <v>2</v>
      </c>
      <c r="K398" s="320" t="s">
        <v>22</v>
      </c>
      <c r="L398" s="304" t="s">
        <v>22</v>
      </c>
      <c r="M398" s="320" t="s">
        <v>22</v>
      </c>
      <c r="N398" s="304" t="s">
        <v>22</v>
      </c>
      <c r="O398" s="320">
        <f t="shared" ref="O398:O403" si="14">SUM(D398:J398)</f>
        <v>6</v>
      </c>
    </row>
    <row r="399" spans="2:15" s="157" customFormat="1" x14ac:dyDescent="0.35">
      <c r="B399" s="296">
        <v>44789</v>
      </c>
      <c r="C399" s="316" t="s">
        <v>40</v>
      </c>
      <c r="D399" s="320" t="s">
        <v>22</v>
      </c>
      <c r="E399" s="304">
        <v>313</v>
      </c>
      <c r="F399" s="342">
        <v>84</v>
      </c>
      <c r="G399" s="304" t="s">
        <v>22</v>
      </c>
      <c r="H399" s="340" t="s">
        <v>22</v>
      </c>
      <c r="I399" s="340" t="s">
        <v>22</v>
      </c>
      <c r="J399" s="320">
        <v>1</v>
      </c>
      <c r="K399" s="320" t="s">
        <v>22</v>
      </c>
      <c r="L399" s="304" t="s">
        <v>22</v>
      </c>
      <c r="M399" s="320" t="s">
        <v>22</v>
      </c>
      <c r="N399" s="304" t="s">
        <v>22</v>
      </c>
      <c r="O399" s="320">
        <f t="shared" si="14"/>
        <v>398</v>
      </c>
    </row>
    <row r="400" spans="2:15" s="157" customFormat="1" x14ac:dyDescent="0.35">
      <c r="B400" s="296">
        <v>44790</v>
      </c>
      <c r="C400" s="316" t="s">
        <v>36</v>
      </c>
      <c r="D400" s="320" t="s">
        <v>22</v>
      </c>
      <c r="E400" s="304" t="s">
        <v>22</v>
      </c>
      <c r="F400" s="304">
        <v>6</v>
      </c>
      <c r="G400" s="304" t="s">
        <v>22</v>
      </c>
      <c r="H400" s="340" t="s">
        <v>22</v>
      </c>
      <c r="I400" s="340" t="s">
        <v>22</v>
      </c>
      <c r="J400" s="320" t="s">
        <v>22</v>
      </c>
      <c r="K400" s="320" t="s">
        <v>22</v>
      </c>
      <c r="L400" s="304" t="s">
        <v>22</v>
      </c>
      <c r="M400" s="320" t="s">
        <v>22</v>
      </c>
      <c r="N400" s="304" t="s">
        <v>22</v>
      </c>
      <c r="O400" s="320">
        <f t="shared" si="14"/>
        <v>6</v>
      </c>
    </row>
    <row r="401" spans="2:15" s="157" customFormat="1" x14ac:dyDescent="0.35">
      <c r="B401" s="296">
        <v>44791</v>
      </c>
      <c r="C401" s="316" t="s">
        <v>42</v>
      </c>
      <c r="D401" s="320" t="s">
        <v>22</v>
      </c>
      <c r="E401" s="304">
        <v>16</v>
      </c>
      <c r="F401" s="304">
        <v>12</v>
      </c>
      <c r="G401" s="304">
        <v>1</v>
      </c>
      <c r="H401" s="340" t="s">
        <v>22</v>
      </c>
      <c r="I401" s="340" t="s">
        <v>22</v>
      </c>
      <c r="J401" s="320">
        <v>3</v>
      </c>
      <c r="K401" s="320" t="s">
        <v>22</v>
      </c>
      <c r="L401" s="304" t="s">
        <v>22</v>
      </c>
      <c r="M401" s="320" t="s">
        <v>22</v>
      </c>
      <c r="N401" s="304" t="s">
        <v>22</v>
      </c>
      <c r="O401" s="320">
        <f t="shared" si="14"/>
        <v>32</v>
      </c>
    </row>
    <row r="402" spans="2:15" s="157" customFormat="1" x14ac:dyDescent="0.35">
      <c r="B402" s="296">
        <v>44792</v>
      </c>
      <c r="C402" s="316" t="s">
        <v>37</v>
      </c>
      <c r="D402" s="320" t="s">
        <v>22</v>
      </c>
      <c r="E402" s="304" t="s">
        <v>22</v>
      </c>
      <c r="F402" s="304">
        <v>337</v>
      </c>
      <c r="G402" s="304" t="s">
        <v>22</v>
      </c>
      <c r="H402" s="340" t="s">
        <v>22</v>
      </c>
      <c r="I402" s="340" t="s">
        <v>22</v>
      </c>
      <c r="J402" s="320">
        <v>68</v>
      </c>
      <c r="K402" s="320" t="s">
        <v>22</v>
      </c>
      <c r="L402" s="304" t="s">
        <v>22</v>
      </c>
      <c r="M402" s="320" t="s">
        <v>22</v>
      </c>
      <c r="N402" s="304" t="s">
        <v>22</v>
      </c>
      <c r="O402" s="320">
        <f t="shared" si="14"/>
        <v>405</v>
      </c>
    </row>
    <row r="403" spans="2:15" s="157" customFormat="1" x14ac:dyDescent="0.35">
      <c r="B403" s="300">
        <v>44793</v>
      </c>
      <c r="C403" s="324" t="s">
        <v>38</v>
      </c>
      <c r="D403" s="325">
        <f>SUM(D384:D402)</f>
        <v>1279</v>
      </c>
      <c r="E403" s="325">
        <f>SUM(E384:E402)</f>
        <v>2105</v>
      </c>
      <c r="F403" s="325">
        <f>SUM(F384:F402)</f>
        <v>2826</v>
      </c>
      <c r="G403" s="325">
        <f>SUM(G384:G402)</f>
        <v>815</v>
      </c>
      <c r="H403" s="325" t="s">
        <v>22</v>
      </c>
      <c r="I403" s="325" t="s">
        <v>22</v>
      </c>
      <c r="J403" s="325">
        <f>SUM(J384:J402)</f>
        <v>300</v>
      </c>
      <c r="K403" s="325">
        <f>+K391</f>
        <v>749</v>
      </c>
      <c r="L403" s="325">
        <f>+L393+L389+L384</f>
        <v>415</v>
      </c>
      <c r="M403" s="325" t="s">
        <v>22</v>
      </c>
      <c r="N403" s="325" t="s">
        <v>22</v>
      </c>
      <c r="O403" s="325">
        <f t="shared" si="14"/>
        <v>7325</v>
      </c>
    </row>
    <row r="404" spans="2:15" s="157" customFormat="1" x14ac:dyDescent="0.35">
      <c r="B404" s="296">
        <v>44805</v>
      </c>
      <c r="C404" s="316" t="s">
        <v>21</v>
      </c>
      <c r="D404" s="320">
        <v>434</v>
      </c>
      <c r="E404" s="320">
        <v>824</v>
      </c>
      <c r="F404" s="320">
        <v>693</v>
      </c>
      <c r="G404" s="320">
        <v>80</v>
      </c>
      <c r="H404" s="340" t="s">
        <v>22</v>
      </c>
      <c r="I404" s="340" t="s">
        <v>22</v>
      </c>
      <c r="J404" s="320">
        <v>15</v>
      </c>
      <c r="K404" s="320" t="s">
        <v>22</v>
      </c>
      <c r="L404" s="320">
        <v>251</v>
      </c>
      <c r="M404" s="320" t="s">
        <v>22</v>
      </c>
      <c r="N404" s="304" t="s">
        <v>22</v>
      </c>
      <c r="O404" s="320">
        <f t="shared" ref="O404:O416" si="15">+SUM(D404:J404)</f>
        <v>2046</v>
      </c>
    </row>
    <row r="405" spans="2:15" s="157" customFormat="1" x14ac:dyDescent="0.35">
      <c r="B405" s="296">
        <v>44806</v>
      </c>
      <c r="C405" s="316" t="s">
        <v>23</v>
      </c>
      <c r="D405" s="320">
        <v>121</v>
      </c>
      <c r="E405" s="304">
        <v>270</v>
      </c>
      <c r="F405" s="304">
        <v>574</v>
      </c>
      <c r="G405" s="304">
        <v>267</v>
      </c>
      <c r="H405" s="340" t="s">
        <v>22</v>
      </c>
      <c r="I405" s="340" t="s">
        <v>22</v>
      </c>
      <c r="J405" s="320">
        <v>134</v>
      </c>
      <c r="K405" s="320" t="s">
        <v>22</v>
      </c>
      <c r="L405" s="304" t="s">
        <v>22</v>
      </c>
      <c r="M405" s="320" t="s">
        <v>22</v>
      </c>
      <c r="N405" s="304" t="s">
        <v>22</v>
      </c>
      <c r="O405" s="320">
        <f t="shared" si="15"/>
        <v>1366</v>
      </c>
    </row>
    <row r="406" spans="2:15" s="157" customFormat="1" x14ac:dyDescent="0.35">
      <c r="B406" s="296">
        <v>44807</v>
      </c>
      <c r="C406" s="316" t="s">
        <v>24</v>
      </c>
      <c r="D406" s="320">
        <v>12</v>
      </c>
      <c r="E406" s="304">
        <v>78</v>
      </c>
      <c r="F406" s="304">
        <v>83</v>
      </c>
      <c r="G406" s="304">
        <v>4</v>
      </c>
      <c r="H406" s="340" t="s">
        <v>22</v>
      </c>
      <c r="I406" s="340" t="s">
        <v>22</v>
      </c>
      <c r="J406" s="320" t="s">
        <v>22</v>
      </c>
      <c r="K406" s="320" t="s">
        <v>22</v>
      </c>
      <c r="L406" s="304" t="s">
        <v>22</v>
      </c>
      <c r="M406" s="320" t="s">
        <v>22</v>
      </c>
      <c r="N406" s="304" t="s">
        <v>22</v>
      </c>
      <c r="O406" s="320">
        <f t="shared" si="15"/>
        <v>177</v>
      </c>
    </row>
    <row r="407" spans="2:15" s="157" customFormat="1" x14ac:dyDescent="0.35">
      <c r="B407" s="296">
        <v>44808</v>
      </c>
      <c r="C407" s="316" t="s">
        <v>25</v>
      </c>
      <c r="D407" s="320">
        <v>22</v>
      </c>
      <c r="E407" s="304">
        <v>41</v>
      </c>
      <c r="F407" s="304">
        <v>45</v>
      </c>
      <c r="G407" s="304">
        <v>1</v>
      </c>
      <c r="H407" s="340" t="s">
        <v>22</v>
      </c>
      <c r="I407" s="340" t="s">
        <v>22</v>
      </c>
      <c r="J407" s="320" t="s">
        <v>22</v>
      </c>
      <c r="K407" s="320" t="s">
        <v>22</v>
      </c>
      <c r="L407" s="304" t="s">
        <v>22</v>
      </c>
      <c r="M407" s="320" t="s">
        <v>22</v>
      </c>
      <c r="N407" s="304" t="s">
        <v>22</v>
      </c>
      <c r="O407" s="320">
        <f t="shared" si="15"/>
        <v>109</v>
      </c>
    </row>
    <row r="408" spans="2:15" s="157" customFormat="1" x14ac:dyDescent="0.35">
      <c r="B408" s="296">
        <v>44809</v>
      </c>
      <c r="C408" s="316" t="s">
        <v>26</v>
      </c>
      <c r="D408" s="320">
        <v>170</v>
      </c>
      <c r="E408" s="304">
        <v>117</v>
      </c>
      <c r="F408" s="304">
        <v>218</v>
      </c>
      <c r="G408" s="304">
        <v>88</v>
      </c>
      <c r="H408" s="340" t="s">
        <v>22</v>
      </c>
      <c r="I408" s="340" t="s">
        <v>22</v>
      </c>
      <c r="J408" s="320">
        <v>23</v>
      </c>
      <c r="K408" s="320" t="s">
        <v>22</v>
      </c>
      <c r="L408" s="304" t="s">
        <v>22</v>
      </c>
      <c r="M408" s="320" t="s">
        <v>22</v>
      </c>
      <c r="N408" s="304" t="s">
        <v>22</v>
      </c>
      <c r="O408" s="320">
        <f t="shared" si="15"/>
        <v>616</v>
      </c>
    </row>
    <row r="409" spans="2:15" s="157" customFormat="1" x14ac:dyDescent="0.35">
      <c r="B409" s="296">
        <v>44810</v>
      </c>
      <c r="C409" s="316" t="s">
        <v>27</v>
      </c>
      <c r="D409" s="320">
        <v>6</v>
      </c>
      <c r="E409" s="304">
        <v>11</v>
      </c>
      <c r="F409" s="304">
        <v>24</v>
      </c>
      <c r="G409" s="304" t="s">
        <v>22</v>
      </c>
      <c r="H409" s="340" t="s">
        <v>22</v>
      </c>
      <c r="I409" s="340" t="s">
        <v>22</v>
      </c>
      <c r="J409" s="320">
        <v>1</v>
      </c>
      <c r="K409" s="320" t="s">
        <v>22</v>
      </c>
      <c r="L409" s="304">
        <v>7</v>
      </c>
      <c r="M409" s="320" t="s">
        <v>22</v>
      </c>
      <c r="N409" s="304" t="s">
        <v>22</v>
      </c>
      <c r="O409" s="320">
        <f t="shared" si="15"/>
        <v>42</v>
      </c>
    </row>
    <row r="410" spans="2:15" s="157" customFormat="1" x14ac:dyDescent="0.35">
      <c r="B410" s="296">
        <v>44811</v>
      </c>
      <c r="C410" s="316" t="s">
        <v>28</v>
      </c>
      <c r="D410" s="320">
        <v>152</v>
      </c>
      <c r="E410" s="304" t="s">
        <v>22</v>
      </c>
      <c r="F410" s="304" t="s">
        <v>22</v>
      </c>
      <c r="G410" s="304" t="s">
        <v>22</v>
      </c>
      <c r="H410" s="340" t="s">
        <v>22</v>
      </c>
      <c r="I410" s="340" t="s">
        <v>22</v>
      </c>
      <c r="J410" s="320" t="s">
        <v>22</v>
      </c>
      <c r="K410" s="320" t="s">
        <v>22</v>
      </c>
      <c r="L410" s="304" t="s">
        <v>22</v>
      </c>
      <c r="M410" s="320" t="s">
        <v>22</v>
      </c>
      <c r="N410" s="304" t="s">
        <v>22</v>
      </c>
      <c r="O410" s="320">
        <f t="shared" si="15"/>
        <v>152</v>
      </c>
    </row>
    <row r="411" spans="2:15" s="157" customFormat="1" x14ac:dyDescent="0.35">
      <c r="B411" s="296">
        <v>44812</v>
      </c>
      <c r="C411" s="316" t="s">
        <v>29</v>
      </c>
      <c r="D411" s="320">
        <v>91</v>
      </c>
      <c r="E411" s="304">
        <v>40</v>
      </c>
      <c r="F411" s="304">
        <v>315</v>
      </c>
      <c r="G411" s="304">
        <v>17</v>
      </c>
      <c r="H411" s="340" t="s">
        <v>22</v>
      </c>
      <c r="I411" s="340" t="s">
        <v>22</v>
      </c>
      <c r="J411" s="320">
        <v>2</v>
      </c>
      <c r="K411" s="320">
        <v>678</v>
      </c>
      <c r="L411" s="304" t="s">
        <v>22</v>
      </c>
      <c r="M411" s="320" t="s">
        <v>22</v>
      </c>
      <c r="N411" s="304" t="s">
        <v>22</v>
      </c>
      <c r="O411" s="320">
        <f t="shared" si="15"/>
        <v>465</v>
      </c>
    </row>
    <row r="412" spans="2:15" s="157" customFormat="1" x14ac:dyDescent="0.35">
      <c r="B412" s="296">
        <v>44813</v>
      </c>
      <c r="C412" s="316" t="s">
        <v>30</v>
      </c>
      <c r="D412" s="320">
        <v>60</v>
      </c>
      <c r="E412" s="304">
        <v>164</v>
      </c>
      <c r="F412" s="304">
        <v>153</v>
      </c>
      <c r="G412" s="304">
        <v>5</v>
      </c>
      <c r="H412" s="340" t="s">
        <v>22</v>
      </c>
      <c r="I412" s="340" t="s">
        <v>22</v>
      </c>
      <c r="J412" s="320" t="s">
        <v>22</v>
      </c>
      <c r="K412" s="320" t="s">
        <v>22</v>
      </c>
      <c r="L412" s="304" t="s">
        <v>22</v>
      </c>
      <c r="M412" s="320" t="s">
        <v>22</v>
      </c>
      <c r="N412" s="304" t="s">
        <v>22</v>
      </c>
      <c r="O412" s="320">
        <f t="shared" si="15"/>
        <v>382</v>
      </c>
    </row>
    <row r="413" spans="2:15" s="157" customFormat="1" x14ac:dyDescent="0.35">
      <c r="B413" s="296">
        <v>44814</v>
      </c>
      <c r="C413" s="316" t="s">
        <v>31</v>
      </c>
      <c r="D413" s="320">
        <v>113</v>
      </c>
      <c r="E413" s="304">
        <v>125</v>
      </c>
      <c r="F413" s="304">
        <v>117</v>
      </c>
      <c r="G413" s="304">
        <v>12</v>
      </c>
      <c r="H413" s="340" t="s">
        <v>22</v>
      </c>
      <c r="I413" s="340" t="s">
        <v>22</v>
      </c>
      <c r="J413" s="320">
        <v>5</v>
      </c>
      <c r="K413" s="320" t="s">
        <v>22</v>
      </c>
      <c r="L413" s="304">
        <v>134</v>
      </c>
      <c r="M413" s="320" t="s">
        <v>22</v>
      </c>
      <c r="N413" s="304" t="s">
        <v>22</v>
      </c>
      <c r="O413" s="320">
        <f t="shared" si="15"/>
        <v>372</v>
      </c>
    </row>
    <row r="414" spans="2:15" s="157" customFormat="1" x14ac:dyDescent="0.35">
      <c r="B414" s="296">
        <v>44815</v>
      </c>
      <c r="C414" s="316" t="s">
        <v>41</v>
      </c>
      <c r="D414" s="320">
        <v>7</v>
      </c>
      <c r="E414" s="304">
        <v>200</v>
      </c>
      <c r="F414" s="304">
        <v>98</v>
      </c>
      <c r="G414" s="304">
        <v>456</v>
      </c>
      <c r="H414" s="340" t="s">
        <v>22</v>
      </c>
      <c r="I414" s="340" t="s">
        <v>22</v>
      </c>
      <c r="J414" s="320">
        <v>35</v>
      </c>
      <c r="K414" s="320" t="s">
        <v>22</v>
      </c>
      <c r="L414" s="304" t="s">
        <v>22</v>
      </c>
      <c r="M414" s="320" t="s">
        <v>22</v>
      </c>
      <c r="N414" s="304" t="s">
        <v>22</v>
      </c>
      <c r="O414" s="320">
        <f t="shared" si="15"/>
        <v>796</v>
      </c>
    </row>
    <row r="415" spans="2:15" s="157" customFormat="1" x14ac:dyDescent="0.35">
      <c r="B415" s="296">
        <v>44816</v>
      </c>
      <c r="C415" s="316" t="s">
        <v>32</v>
      </c>
      <c r="D415" s="320" t="s">
        <v>22</v>
      </c>
      <c r="E415" s="304" t="s">
        <v>22</v>
      </c>
      <c r="F415" s="304">
        <v>70</v>
      </c>
      <c r="G415" s="304" t="s">
        <v>22</v>
      </c>
      <c r="H415" s="340" t="s">
        <v>22</v>
      </c>
      <c r="I415" s="340" t="s">
        <v>22</v>
      </c>
      <c r="J415" s="320" t="s">
        <v>22</v>
      </c>
      <c r="K415" s="320" t="s">
        <v>22</v>
      </c>
      <c r="L415" s="304" t="s">
        <v>22</v>
      </c>
      <c r="M415" s="320" t="s">
        <v>22</v>
      </c>
      <c r="N415" s="304" t="s">
        <v>22</v>
      </c>
      <c r="O415" s="320">
        <f t="shared" si="15"/>
        <v>70</v>
      </c>
    </row>
    <row r="416" spans="2:15" s="157" customFormat="1" x14ac:dyDescent="0.35">
      <c r="B416" s="296">
        <v>44817</v>
      </c>
      <c r="C416" s="316" t="s">
        <v>33</v>
      </c>
      <c r="D416" s="320" t="s">
        <v>22</v>
      </c>
      <c r="E416" s="304" t="s">
        <v>22</v>
      </c>
      <c r="F416" s="304">
        <v>4</v>
      </c>
      <c r="G416" s="304" t="s">
        <v>22</v>
      </c>
      <c r="H416" s="340" t="s">
        <v>22</v>
      </c>
      <c r="I416" s="340" t="s">
        <v>22</v>
      </c>
      <c r="J416" s="320" t="s">
        <v>22</v>
      </c>
      <c r="K416" s="320" t="s">
        <v>22</v>
      </c>
      <c r="L416" s="304" t="s">
        <v>22</v>
      </c>
      <c r="M416" s="320" t="s">
        <v>22</v>
      </c>
      <c r="N416" s="304" t="s">
        <v>22</v>
      </c>
      <c r="O416" s="320">
        <f t="shared" si="15"/>
        <v>4</v>
      </c>
    </row>
    <row r="417" spans="2:15" s="157" customFormat="1" x14ac:dyDescent="0.35">
      <c r="B417" s="296">
        <v>44818</v>
      </c>
      <c r="C417" s="316" t="s">
        <v>34</v>
      </c>
      <c r="D417" s="320" t="s">
        <v>22</v>
      </c>
      <c r="E417" s="304" t="s">
        <v>22</v>
      </c>
      <c r="F417" s="304" t="s">
        <v>22</v>
      </c>
      <c r="G417" s="304" t="s">
        <v>22</v>
      </c>
      <c r="H417" s="340" t="s">
        <v>22</v>
      </c>
      <c r="I417" s="340" t="s">
        <v>22</v>
      </c>
      <c r="J417" s="320" t="s">
        <v>22</v>
      </c>
      <c r="K417" s="320" t="s">
        <v>22</v>
      </c>
      <c r="L417" s="304" t="s">
        <v>22</v>
      </c>
      <c r="M417" s="320" t="s">
        <v>22</v>
      </c>
      <c r="N417" s="304" t="s">
        <v>22</v>
      </c>
      <c r="O417" s="320" t="s">
        <v>22</v>
      </c>
    </row>
    <row r="418" spans="2:15" s="157" customFormat="1" x14ac:dyDescent="0.35">
      <c r="B418" s="296">
        <v>44819</v>
      </c>
      <c r="C418" s="316" t="s">
        <v>35</v>
      </c>
      <c r="D418" s="320" t="s">
        <v>22</v>
      </c>
      <c r="E418" s="304" t="s">
        <v>22</v>
      </c>
      <c r="F418" s="304">
        <v>5</v>
      </c>
      <c r="G418" s="304" t="s">
        <v>22</v>
      </c>
      <c r="H418" s="340" t="s">
        <v>22</v>
      </c>
      <c r="I418" s="340" t="s">
        <v>22</v>
      </c>
      <c r="J418" s="320">
        <v>2</v>
      </c>
      <c r="K418" s="320" t="s">
        <v>22</v>
      </c>
      <c r="L418" s="304" t="s">
        <v>22</v>
      </c>
      <c r="M418" s="320" t="s">
        <v>22</v>
      </c>
      <c r="N418" s="304" t="s">
        <v>22</v>
      </c>
      <c r="O418" s="320">
        <f t="shared" ref="O418:O423" si="16">+SUM(D418:J418)</f>
        <v>7</v>
      </c>
    </row>
    <row r="419" spans="2:15" s="157" customFormat="1" x14ac:dyDescent="0.35">
      <c r="B419" s="296">
        <v>44820</v>
      </c>
      <c r="C419" s="316" t="s">
        <v>40</v>
      </c>
      <c r="D419" s="320" t="s">
        <v>22</v>
      </c>
      <c r="E419" s="304">
        <v>306</v>
      </c>
      <c r="F419" s="342">
        <v>316</v>
      </c>
      <c r="G419" s="304">
        <v>3</v>
      </c>
      <c r="H419" s="340" t="s">
        <v>22</v>
      </c>
      <c r="I419" s="340" t="s">
        <v>22</v>
      </c>
      <c r="J419" s="320" t="s">
        <v>22</v>
      </c>
      <c r="K419" s="320" t="s">
        <v>22</v>
      </c>
      <c r="L419" s="304" t="s">
        <v>22</v>
      </c>
      <c r="M419" s="320" t="s">
        <v>22</v>
      </c>
      <c r="N419" s="304" t="s">
        <v>22</v>
      </c>
      <c r="O419" s="320">
        <f t="shared" si="16"/>
        <v>625</v>
      </c>
    </row>
    <row r="420" spans="2:15" s="157" customFormat="1" x14ac:dyDescent="0.35">
      <c r="B420" s="296">
        <v>44821</v>
      </c>
      <c r="C420" s="316" t="s">
        <v>36</v>
      </c>
      <c r="D420" s="320" t="s">
        <v>22</v>
      </c>
      <c r="E420" s="304" t="s">
        <v>22</v>
      </c>
      <c r="F420" s="304" t="s">
        <v>22</v>
      </c>
      <c r="G420" s="304">
        <v>1</v>
      </c>
      <c r="H420" s="340" t="s">
        <v>22</v>
      </c>
      <c r="I420" s="340" t="s">
        <v>22</v>
      </c>
      <c r="J420" s="320" t="s">
        <v>22</v>
      </c>
      <c r="K420" s="320" t="s">
        <v>22</v>
      </c>
      <c r="L420" s="304" t="s">
        <v>22</v>
      </c>
      <c r="M420" s="320" t="s">
        <v>22</v>
      </c>
      <c r="N420" s="304" t="s">
        <v>22</v>
      </c>
      <c r="O420" s="320">
        <f t="shared" si="16"/>
        <v>1</v>
      </c>
    </row>
    <row r="421" spans="2:15" s="157" customFormat="1" x14ac:dyDescent="0.35">
      <c r="B421" s="296">
        <v>44822</v>
      </c>
      <c r="C421" s="316" t="s">
        <v>42</v>
      </c>
      <c r="D421" s="320" t="s">
        <v>22</v>
      </c>
      <c r="E421" s="304">
        <v>16</v>
      </c>
      <c r="F421" s="304">
        <v>9</v>
      </c>
      <c r="G421" s="304">
        <v>2</v>
      </c>
      <c r="H421" s="340" t="s">
        <v>22</v>
      </c>
      <c r="I421" s="340" t="s">
        <v>22</v>
      </c>
      <c r="J421" s="320" t="s">
        <v>22</v>
      </c>
      <c r="K421" s="320" t="s">
        <v>22</v>
      </c>
      <c r="L421" s="304" t="s">
        <v>22</v>
      </c>
      <c r="M421" s="320" t="s">
        <v>22</v>
      </c>
      <c r="N421" s="304" t="s">
        <v>22</v>
      </c>
      <c r="O421" s="320">
        <f t="shared" si="16"/>
        <v>27</v>
      </c>
    </row>
    <row r="422" spans="2:15" s="157" customFormat="1" x14ac:dyDescent="0.35">
      <c r="B422" s="296">
        <v>44823</v>
      </c>
      <c r="C422" s="316" t="s">
        <v>37</v>
      </c>
      <c r="D422" s="320" t="s">
        <v>22</v>
      </c>
      <c r="E422" s="304" t="s">
        <v>22</v>
      </c>
      <c r="F422" s="304">
        <v>20</v>
      </c>
      <c r="G422" s="304" t="s">
        <v>22</v>
      </c>
      <c r="H422" s="340" t="s">
        <v>22</v>
      </c>
      <c r="I422" s="340" t="s">
        <v>22</v>
      </c>
      <c r="J422" s="320">
        <v>134</v>
      </c>
      <c r="K422" s="320" t="s">
        <v>22</v>
      </c>
      <c r="L422" s="304" t="s">
        <v>22</v>
      </c>
      <c r="M422" s="320" t="s">
        <v>22</v>
      </c>
      <c r="N422" s="304" t="s">
        <v>22</v>
      </c>
      <c r="O422" s="320">
        <f t="shared" si="16"/>
        <v>154</v>
      </c>
    </row>
    <row r="423" spans="2:15" s="157" customFormat="1" x14ac:dyDescent="0.35">
      <c r="B423" s="300">
        <v>44824</v>
      </c>
      <c r="C423" s="324" t="s">
        <v>38</v>
      </c>
      <c r="D423" s="325">
        <f>SUM(D404:D422)</f>
        <v>1188</v>
      </c>
      <c r="E423" s="325">
        <f>SUM(E404:E422)</f>
        <v>2192</v>
      </c>
      <c r="F423" s="325">
        <f>SUM(F404:F422)</f>
        <v>2744</v>
      </c>
      <c r="G423" s="325">
        <f>SUM(G404:G422)</f>
        <v>936</v>
      </c>
      <c r="H423" s="325" t="s">
        <v>22</v>
      </c>
      <c r="I423" s="325" t="s">
        <v>22</v>
      </c>
      <c r="J423" s="325">
        <f>SUM(J404:J422)</f>
        <v>351</v>
      </c>
      <c r="K423" s="325">
        <f>+K411</f>
        <v>678</v>
      </c>
      <c r="L423" s="325">
        <f>+L413+L409+L404</f>
        <v>392</v>
      </c>
      <c r="M423" s="325" t="s">
        <v>22</v>
      </c>
      <c r="N423" s="325" t="s">
        <v>22</v>
      </c>
      <c r="O423" s="325">
        <f t="shared" si="16"/>
        <v>7411</v>
      </c>
    </row>
    <row r="424" spans="2:15" s="157" customFormat="1" x14ac:dyDescent="0.35">
      <c r="B424" s="388" t="s">
        <v>39</v>
      </c>
      <c r="C424" s="389"/>
      <c r="D424" s="331">
        <f>+SUM(D383+D403+D423)</f>
        <v>3770</v>
      </c>
      <c r="E424" s="331">
        <f>+SUM(E383+E403+E423)</f>
        <v>6322</v>
      </c>
      <c r="F424" s="331">
        <f>+SUM(F383+F403+F423)</f>
        <v>8375</v>
      </c>
      <c r="G424" s="331">
        <f>+SUM(G383+G403+G423)</f>
        <v>2692</v>
      </c>
      <c r="H424" s="335" t="s">
        <v>22</v>
      </c>
      <c r="I424" s="335" t="s">
        <v>22</v>
      </c>
      <c r="J424" s="335">
        <f>+SUM(J383+J403+J423)</f>
        <v>1031</v>
      </c>
      <c r="K424" s="335">
        <f>+K423+K403+K383</f>
        <v>2157</v>
      </c>
      <c r="L424" s="331">
        <f>+L423+L403+L383</f>
        <v>1207</v>
      </c>
      <c r="M424" s="335" t="s">
        <v>22</v>
      </c>
      <c r="N424" s="335" t="s">
        <v>22</v>
      </c>
      <c r="O424" s="331">
        <f>+SUM(O383+O403+O423)</f>
        <v>22190</v>
      </c>
    </row>
    <row r="425" spans="2:15" s="157" customFormat="1" x14ac:dyDescent="0.35">
      <c r="B425" s="296">
        <v>44835</v>
      </c>
      <c r="C425" s="316" t="s">
        <v>21</v>
      </c>
      <c r="D425" s="320">
        <v>400</v>
      </c>
      <c r="E425" s="320">
        <v>797</v>
      </c>
      <c r="F425" s="320">
        <v>661</v>
      </c>
      <c r="G425" s="320">
        <v>68</v>
      </c>
      <c r="H425" s="340" t="s">
        <v>22</v>
      </c>
      <c r="I425" s="340" t="s">
        <v>22</v>
      </c>
      <c r="J425" s="320">
        <v>36</v>
      </c>
      <c r="K425" s="320" t="s">
        <v>22</v>
      </c>
      <c r="L425" s="320">
        <v>381</v>
      </c>
      <c r="M425" s="320" t="s">
        <v>22</v>
      </c>
      <c r="N425" s="304" t="s">
        <v>22</v>
      </c>
      <c r="O425" s="320">
        <f>SUM(D425:K425)</f>
        <v>1962</v>
      </c>
    </row>
    <row r="426" spans="2:15" s="157" customFormat="1" x14ac:dyDescent="0.35">
      <c r="B426" s="296">
        <v>44836</v>
      </c>
      <c r="C426" s="316" t="s">
        <v>23</v>
      </c>
      <c r="D426" s="320">
        <v>154</v>
      </c>
      <c r="E426" s="304">
        <v>206</v>
      </c>
      <c r="F426" s="304">
        <v>652</v>
      </c>
      <c r="G426" s="304">
        <v>235</v>
      </c>
      <c r="H426" s="340" t="s">
        <v>22</v>
      </c>
      <c r="I426" s="340" t="s">
        <v>22</v>
      </c>
      <c r="J426" s="320">
        <v>86</v>
      </c>
      <c r="K426" s="320" t="s">
        <v>22</v>
      </c>
      <c r="L426" s="304" t="s">
        <v>22</v>
      </c>
      <c r="M426" s="320" t="s">
        <v>22</v>
      </c>
      <c r="N426" s="304" t="s">
        <v>22</v>
      </c>
      <c r="O426" s="320">
        <f t="shared" ref="O426:O433" si="17">SUM(D426:J426)</f>
        <v>1333</v>
      </c>
    </row>
    <row r="427" spans="2:15" s="157" customFormat="1" x14ac:dyDescent="0.35">
      <c r="B427" s="296">
        <v>44837</v>
      </c>
      <c r="C427" s="316" t="s">
        <v>24</v>
      </c>
      <c r="D427" s="320">
        <v>14</v>
      </c>
      <c r="E427" s="304">
        <v>74</v>
      </c>
      <c r="F427" s="304">
        <v>110</v>
      </c>
      <c r="G427" s="304">
        <v>1</v>
      </c>
      <c r="H427" s="340" t="s">
        <v>22</v>
      </c>
      <c r="I427" s="340" t="s">
        <v>22</v>
      </c>
      <c r="J427" s="320">
        <v>1</v>
      </c>
      <c r="K427" s="320" t="s">
        <v>22</v>
      </c>
      <c r="L427" s="304" t="s">
        <v>22</v>
      </c>
      <c r="M427" s="320" t="s">
        <v>22</v>
      </c>
      <c r="N427" s="304" t="s">
        <v>22</v>
      </c>
      <c r="O427" s="320">
        <f t="shared" si="17"/>
        <v>200</v>
      </c>
    </row>
    <row r="428" spans="2:15" s="157" customFormat="1" x14ac:dyDescent="0.35">
      <c r="B428" s="296">
        <v>44838</v>
      </c>
      <c r="C428" s="316" t="s">
        <v>25</v>
      </c>
      <c r="D428" s="320">
        <v>27</v>
      </c>
      <c r="E428" s="304">
        <v>36</v>
      </c>
      <c r="F428" s="304">
        <v>35</v>
      </c>
      <c r="G428" s="304" t="s">
        <v>22</v>
      </c>
      <c r="H428" s="340" t="s">
        <v>22</v>
      </c>
      <c r="I428" s="340" t="s">
        <v>22</v>
      </c>
      <c r="J428" s="320" t="s">
        <v>22</v>
      </c>
      <c r="K428" s="320" t="s">
        <v>22</v>
      </c>
      <c r="L428" s="304" t="s">
        <v>22</v>
      </c>
      <c r="M428" s="320" t="s">
        <v>22</v>
      </c>
      <c r="N428" s="304" t="s">
        <v>22</v>
      </c>
      <c r="O428" s="320">
        <f t="shared" si="17"/>
        <v>98</v>
      </c>
    </row>
    <row r="429" spans="2:15" s="157" customFormat="1" x14ac:dyDescent="0.35">
      <c r="B429" s="296">
        <v>44839</v>
      </c>
      <c r="C429" s="316" t="s">
        <v>26</v>
      </c>
      <c r="D429" s="320">
        <v>215</v>
      </c>
      <c r="E429" s="304">
        <v>105</v>
      </c>
      <c r="F429" s="304">
        <v>161</v>
      </c>
      <c r="G429" s="304">
        <v>60</v>
      </c>
      <c r="H429" s="340" t="s">
        <v>22</v>
      </c>
      <c r="I429" s="340" t="s">
        <v>22</v>
      </c>
      <c r="J429" s="320">
        <v>21</v>
      </c>
      <c r="K429" s="320" t="s">
        <v>22</v>
      </c>
      <c r="L429" s="304" t="s">
        <v>22</v>
      </c>
      <c r="M429" s="320" t="s">
        <v>22</v>
      </c>
      <c r="N429" s="304" t="s">
        <v>22</v>
      </c>
      <c r="O429" s="320">
        <f t="shared" si="17"/>
        <v>562</v>
      </c>
    </row>
    <row r="430" spans="2:15" s="157" customFormat="1" x14ac:dyDescent="0.35">
      <c r="B430" s="296">
        <v>44840</v>
      </c>
      <c r="C430" s="316" t="s">
        <v>27</v>
      </c>
      <c r="D430" s="320">
        <v>4</v>
      </c>
      <c r="E430" s="304">
        <v>29</v>
      </c>
      <c r="F430" s="304">
        <v>29</v>
      </c>
      <c r="G430" s="304">
        <v>3</v>
      </c>
      <c r="H430" s="340" t="s">
        <v>22</v>
      </c>
      <c r="I430" s="340" t="s">
        <v>22</v>
      </c>
      <c r="J430" s="320" t="s">
        <v>22</v>
      </c>
      <c r="K430" s="320" t="s">
        <v>22</v>
      </c>
      <c r="L430" s="304">
        <v>15</v>
      </c>
      <c r="M430" s="320" t="s">
        <v>22</v>
      </c>
      <c r="N430" s="304" t="s">
        <v>22</v>
      </c>
      <c r="O430" s="320">
        <f t="shared" si="17"/>
        <v>65</v>
      </c>
    </row>
    <row r="431" spans="2:15" s="157" customFormat="1" x14ac:dyDescent="0.35">
      <c r="B431" s="296">
        <v>44841</v>
      </c>
      <c r="C431" s="316" t="s">
        <v>28</v>
      </c>
      <c r="D431" s="320">
        <v>181</v>
      </c>
      <c r="E431" s="304" t="s">
        <v>22</v>
      </c>
      <c r="F431" s="304" t="s">
        <v>22</v>
      </c>
      <c r="G431" s="304" t="s">
        <v>22</v>
      </c>
      <c r="H431" s="340" t="s">
        <v>22</v>
      </c>
      <c r="I431" s="340" t="s">
        <v>22</v>
      </c>
      <c r="J431" s="320" t="s">
        <v>22</v>
      </c>
      <c r="K431" s="320" t="s">
        <v>22</v>
      </c>
      <c r="L431" s="304" t="s">
        <v>22</v>
      </c>
      <c r="M431" s="320" t="s">
        <v>22</v>
      </c>
      <c r="N431" s="304" t="s">
        <v>22</v>
      </c>
      <c r="O431" s="320">
        <f t="shared" si="17"/>
        <v>181</v>
      </c>
    </row>
    <row r="432" spans="2:15" s="157" customFormat="1" x14ac:dyDescent="0.35">
      <c r="B432" s="296">
        <v>44842</v>
      </c>
      <c r="C432" s="316" t="s">
        <v>29</v>
      </c>
      <c r="D432" s="320">
        <v>71</v>
      </c>
      <c r="E432" s="304">
        <v>42</v>
      </c>
      <c r="F432" s="304">
        <v>212</v>
      </c>
      <c r="G432" s="304">
        <v>24</v>
      </c>
      <c r="H432" s="340" t="s">
        <v>22</v>
      </c>
      <c r="I432" s="340" t="s">
        <v>22</v>
      </c>
      <c r="J432" s="320" t="s">
        <v>22</v>
      </c>
      <c r="K432" s="320">
        <v>596</v>
      </c>
      <c r="L432" s="304" t="s">
        <v>22</v>
      </c>
      <c r="M432" s="320" t="s">
        <v>22</v>
      </c>
      <c r="N432" s="304" t="s">
        <v>22</v>
      </c>
      <c r="O432" s="320">
        <f t="shared" si="17"/>
        <v>349</v>
      </c>
    </row>
    <row r="433" spans="2:15" s="157" customFormat="1" x14ac:dyDescent="0.35">
      <c r="B433" s="296">
        <v>44843</v>
      </c>
      <c r="C433" s="316" t="s">
        <v>30</v>
      </c>
      <c r="D433" s="320">
        <v>59</v>
      </c>
      <c r="E433" s="304">
        <v>85</v>
      </c>
      <c r="F433" s="304">
        <v>103</v>
      </c>
      <c r="G433" s="304">
        <v>7</v>
      </c>
      <c r="H433" s="340" t="s">
        <v>22</v>
      </c>
      <c r="I433" s="340" t="s">
        <v>22</v>
      </c>
      <c r="J433" s="320">
        <v>1</v>
      </c>
      <c r="K433" s="320" t="s">
        <v>22</v>
      </c>
      <c r="L433" s="304" t="s">
        <v>22</v>
      </c>
      <c r="M433" s="320" t="s">
        <v>22</v>
      </c>
      <c r="N433" s="304" t="s">
        <v>22</v>
      </c>
      <c r="O433" s="320">
        <f t="shared" si="17"/>
        <v>255</v>
      </c>
    </row>
    <row r="434" spans="2:15" s="157" customFormat="1" x14ac:dyDescent="0.35">
      <c r="B434" s="296">
        <v>44844</v>
      </c>
      <c r="C434" s="316" t="s">
        <v>31</v>
      </c>
      <c r="D434" s="320">
        <v>103</v>
      </c>
      <c r="E434" s="304">
        <v>114</v>
      </c>
      <c r="F434" s="304">
        <v>98</v>
      </c>
      <c r="G434" s="304">
        <v>8</v>
      </c>
      <c r="H434" s="340" t="s">
        <v>22</v>
      </c>
      <c r="I434" s="340" t="s">
        <v>22</v>
      </c>
      <c r="J434" s="320">
        <v>1</v>
      </c>
      <c r="K434" s="320" t="s">
        <v>22</v>
      </c>
      <c r="L434" s="304">
        <v>200</v>
      </c>
      <c r="M434" s="320" t="s">
        <v>22</v>
      </c>
      <c r="N434" s="304" t="s">
        <v>22</v>
      </c>
      <c r="O434" s="320">
        <f>SUM(D434:K434)</f>
        <v>324</v>
      </c>
    </row>
    <row r="435" spans="2:15" s="157" customFormat="1" x14ac:dyDescent="0.35">
      <c r="B435" s="296">
        <v>44845</v>
      </c>
      <c r="C435" s="316" t="s">
        <v>41</v>
      </c>
      <c r="D435" s="320">
        <v>2</v>
      </c>
      <c r="E435" s="304">
        <v>150</v>
      </c>
      <c r="F435" s="304">
        <v>63</v>
      </c>
      <c r="G435" s="304">
        <v>338</v>
      </c>
      <c r="H435" s="340" t="s">
        <v>22</v>
      </c>
      <c r="I435" s="340" t="s">
        <v>22</v>
      </c>
      <c r="J435" s="320">
        <v>38</v>
      </c>
      <c r="K435" s="320" t="s">
        <v>22</v>
      </c>
      <c r="L435" s="304" t="s">
        <v>22</v>
      </c>
      <c r="M435" s="320" t="s">
        <v>22</v>
      </c>
      <c r="N435" s="304" t="s">
        <v>22</v>
      </c>
      <c r="O435" s="320">
        <f>SUM(D435:J435)</f>
        <v>591</v>
      </c>
    </row>
    <row r="436" spans="2:15" s="157" customFormat="1" x14ac:dyDescent="0.35">
      <c r="B436" s="296">
        <v>44846</v>
      </c>
      <c r="C436" s="316" t="s">
        <v>32</v>
      </c>
      <c r="D436" s="320" t="s">
        <v>22</v>
      </c>
      <c r="E436" s="304" t="s">
        <v>22</v>
      </c>
      <c r="F436" s="304">
        <v>56</v>
      </c>
      <c r="G436" s="304" t="s">
        <v>22</v>
      </c>
      <c r="H436" s="340" t="s">
        <v>22</v>
      </c>
      <c r="I436" s="340" t="s">
        <v>22</v>
      </c>
      <c r="J436" s="320" t="s">
        <v>22</v>
      </c>
      <c r="K436" s="320" t="s">
        <v>22</v>
      </c>
      <c r="L436" s="304" t="s">
        <v>22</v>
      </c>
      <c r="M436" s="320" t="s">
        <v>22</v>
      </c>
      <c r="N436" s="304" t="s">
        <v>22</v>
      </c>
      <c r="O436" s="320">
        <f>SUM(D436:J436)</f>
        <v>56</v>
      </c>
    </row>
    <row r="437" spans="2:15" s="157" customFormat="1" x14ac:dyDescent="0.35">
      <c r="B437" s="296">
        <v>44847</v>
      </c>
      <c r="C437" s="316" t="s">
        <v>33</v>
      </c>
      <c r="D437" s="320" t="s">
        <v>22</v>
      </c>
      <c r="E437" s="304" t="s">
        <v>22</v>
      </c>
      <c r="F437" s="304">
        <v>2</v>
      </c>
      <c r="G437" s="304" t="s">
        <v>22</v>
      </c>
      <c r="H437" s="340" t="s">
        <v>22</v>
      </c>
      <c r="I437" s="340" t="s">
        <v>22</v>
      </c>
      <c r="J437" s="320" t="s">
        <v>22</v>
      </c>
      <c r="K437" s="320" t="s">
        <v>22</v>
      </c>
      <c r="L437" s="304" t="s">
        <v>22</v>
      </c>
      <c r="M437" s="320" t="s">
        <v>22</v>
      </c>
      <c r="N437" s="304" t="s">
        <v>22</v>
      </c>
      <c r="O437" s="320">
        <f>SUM(D437:J437)</f>
        <v>2</v>
      </c>
    </row>
    <row r="438" spans="2:15" s="157" customFormat="1" x14ac:dyDescent="0.35">
      <c r="B438" s="296">
        <v>44848</v>
      </c>
      <c r="C438" s="316" t="s">
        <v>34</v>
      </c>
      <c r="D438" s="320" t="s">
        <v>22</v>
      </c>
      <c r="E438" s="304" t="s">
        <v>22</v>
      </c>
      <c r="F438" s="304" t="s">
        <v>22</v>
      </c>
      <c r="G438" s="304" t="s">
        <v>22</v>
      </c>
      <c r="H438" s="340" t="s">
        <v>22</v>
      </c>
      <c r="I438" s="340" t="s">
        <v>22</v>
      </c>
      <c r="J438" s="320" t="s">
        <v>22</v>
      </c>
      <c r="K438" s="320" t="s">
        <v>22</v>
      </c>
      <c r="L438" s="304" t="s">
        <v>22</v>
      </c>
      <c r="M438" s="320" t="s">
        <v>22</v>
      </c>
      <c r="N438" s="304" t="s">
        <v>22</v>
      </c>
      <c r="O438" s="320" t="s">
        <v>22</v>
      </c>
    </row>
    <row r="439" spans="2:15" s="157" customFormat="1" x14ac:dyDescent="0.35">
      <c r="B439" s="296">
        <v>44849</v>
      </c>
      <c r="C439" s="316" t="s">
        <v>35</v>
      </c>
      <c r="D439" s="320" t="s">
        <v>22</v>
      </c>
      <c r="E439" s="304" t="s">
        <v>22</v>
      </c>
      <c r="F439" s="304" t="s">
        <v>22</v>
      </c>
      <c r="G439" s="304" t="s">
        <v>22</v>
      </c>
      <c r="H439" s="340" t="s">
        <v>22</v>
      </c>
      <c r="I439" s="340" t="s">
        <v>22</v>
      </c>
      <c r="J439" s="320">
        <v>2</v>
      </c>
      <c r="K439" s="320" t="s">
        <v>22</v>
      </c>
      <c r="L439" s="304" t="s">
        <v>22</v>
      </c>
      <c r="M439" s="320" t="s">
        <v>22</v>
      </c>
      <c r="N439" s="304" t="s">
        <v>22</v>
      </c>
      <c r="O439" s="320">
        <f t="shared" ref="O439:O444" si="18">SUM(D439:J439)</f>
        <v>2</v>
      </c>
    </row>
    <row r="440" spans="2:15" s="157" customFormat="1" x14ac:dyDescent="0.35">
      <c r="B440" s="296">
        <v>44850</v>
      </c>
      <c r="C440" s="316" t="s">
        <v>40</v>
      </c>
      <c r="D440" s="320">
        <v>2</v>
      </c>
      <c r="E440" s="304">
        <v>315</v>
      </c>
      <c r="F440" s="342">
        <v>60</v>
      </c>
      <c r="G440" s="304" t="s">
        <v>22</v>
      </c>
      <c r="H440" s="340" t="s">
        <v>22</v>
      </c>
      <c r="I440" s="340" t="s">
        <v>22</v>
      </c>
      <c r="J440" s="320" t="s">
        <v>22</v>
      </c>
      <c r="K440" s="320" t="s">
        <v>22</v>
      </c>
      <c r="L440" s="304" t="s">
        <v>22</v>
      </c>
      <c r="M440" s="320" t="s">
        <v>22</v>
      </c>
      <c r="N440" s="304" t="s">
        <v>22</v>
      </c>
      <c r="O440" s="320">
        <f t="shared" si="18"/>
        <v>377</v>
      </c>
    </row>
    <row r="441" spans="2:15" s="157" customFormat="1" x14ac:dyDescent="0.35">
      <c r="B441" s="296">
        <v>44851</v>
      </c>
      <c r="C441" s="316" t="s">
        <v>36</v>
      </c>
      <c r="D441" s="320" t="s">
        <v>22</v>
      </c>
      <c r="E441" s="304" t="s">
        <v>22</v>
      </c>
      <c r="F441" s="304">
        <v>1</v>
      </c>
      <c r="G441" s="304" t="s">
        <v>22</v>
      </c>
      <c r="H441" s="340" t="s">
        <v>22</v>
      </c>
      <c r="I441" s="340" t="s">
        <v>22</v>
      </c>
      <c r="J441" s="320">
        <v>1</v>
      </c>
      <c r="K441" s="320" t="s">
        <v>22</v>
      </c>
      <c r="L441" s="304" t="s">
        <v>22</v>
      </c>
      <c r="M441" s="320" t="s">
        <v>22</v>
      </c>
      <c r="N441" s="304" t="s">
        <v>22</v>
      </c>
      <c r="O441" s="320">
        <f t="shared" si="18"/>
        <v>2</v>
      </c>
    </row>
    <row r="442" spans="2:15" s="157" customFormat="1" x14ac:dyDescent="0.35">
      <c r="B442" s="296">
        <v>44852</v>
      </c>
      <c r="C442" s="316" t="s">
        <v>42</v>
      </c>
      <c r="D442" s="320" t="s">
        <v>22</v>
      </c>
      <c r="E442" s="304">
        <v>19</v>
      </c>
      <c r="F442" s="304">
        <v>7</v>
      </c>
      <c r="G442" s="304" t="s">
        <v>22</v>
      </c>
      <c r="H442" s="340" t="s">
        <v>22</v>
      </c>
      <c r="I442" s="340" t="s">
        <v>22</v>
      </c>
      <c r="J442" s="320" t="s">
        <v>22</v>
      </c>
      <c r="K442" s="320" t="s">
        <v>22</v>
      </c>
      <c r="L442" s="304" t="s">
        <v>22</v>
      </c>
      <c r="M442" s="320" t="s">
        <v>22</v>
      </c>
      <c r="N442" s="304" t="s">
        <v>22</v>
      </c>
      <c r="O442" s="320">
        <f t="shared" si="18"/>
        <v>26</v>
      </c>
    </row>
    <row r="443" spans="2:15" s="157" customFormat="1" x14ac:dyDescent="0.35">
      <c r="B443" s="296">
        <v>44853</v>
      </c>
      <c r="C443" s="316" t="s">
        <v>37</v>
      </c>
      <c r="D443" s="320" t="s">
        <v>22</v>
      </c>
      <c r="E443" s="304" t="s">
        <v>22</v>
      </c>
      <c r="F443" s="304">
        <v>183</v>
      </c>
      <c r="G443" s="304">
        <v>17</v>
      </c>
      <c r="H443" s="340" t="s">
        <v>22</v>
      </c>
      <c r="I443" s="340" t="s">
        <v>22</v>
      </c>
      <c r="J443" s="320">
        <v>171</v>
      </c>
      <c r="K443" s="320" t="s">
        <v>22</v>
      </c>
      <c r="L443" s="304" t="s">
        <v>22</v>
      </c>
      <c r="M443" s="320" t="s">
        <v>22</v>
      </c>
      <c r="N443" s="304" t="s">
        <v>22</v>
      </c>
      <c r="O443" s="320">
        <f t="shared" si="18"/>
        <v>371</v>
      </c>
    </row>
    <row r="444" spans="2:15" s="157" customFormat="1" x14ac:dyDescent="0.35">
      <c r="B444" s="300">
        <v>44854</v>
      </c>
      <c r="C444" s="324" t="s">
        <v>38</v>
      </c>
      <c r="D444" s="325">
        <f>SUM(D425:D443)</f>
        <v>1232</v>
      </c>
      <c r="E444" s="325">
        <f>SUM(E425:E443)</f>
        <v>1972</v>
      </c>
      <c r="F444" s="325">
        <f>SUM(F425:F443)</f>
        <v>2433</v>
      </c>
      <c r="G444" s="325">
        <f>SUM(G425:G443)</f>
        <v>761</v>
      </c>
      <c r="H444" s="325" t="s">
        <v>22</v>
      </c>
      <c r="I444" s="325" t="s">
        <v>22</v>
      </c>
      <c r="J444" s="325">
        <f>SUM(J425:J443)</f>
        <v>358</v>
      </c>
      <c r="K444" s="325">
        <f>+K432</f>
        <v>596</v>
      </c>
      <c r="L444" s="325">
        <f>+L434+L430+L425</f>
        <v>596</v>
      </c>
      <c r="M444" s="325" t="s">
        <v>22</v>
      </c>
      <c r="N444" s="325" t="s">
        <v>22</v>
      </c>
      <c r="O444" s="325">
        <f t="shared" si="18"/>
        <v>6756</v>
      </c>
    </row>
    <row r="445" spans="2:15" s="157" customFormat="1" x14ac:dyDescent="0.35">
      <c r="B445" s="296">
        <v>44866</v>
      </c>
      <c r="C445" s="316" t="s">
        <v>21</v>
      </c>
      <c r="D445" s="320">
        <v>447</v>
      </c>
      <c r="E445" s="320">
        <v>845</v>
      </c>
      <c r="F445" s="320">
        <v>833</v>
      </c>
      <c r="G445" s="320">
        <v>85</v>
      </c>
      <c r="H445" s="340" t="s">
        <v>22</v>
      </c>
      <c r="I445" s="320">
        <v>24</v>
      </c>
      <c r="J445" s="320">
        <v>27</v>
      </c>
      <c r="K445" s="320" t="s">
        <v>22</v>
      </c>
      <c r="L445" s="320">
        <v>229</v>
      </c>
      <c r="M445" s="320" t="s">
        <v>22</v>
      </c>
      <c r="N445" s="304" t="s">
        <v>22</v>
      </c>
      <c r="O445" s="320">
        <f t="shared" ref="O445:O457" si="19">+SUM(D445:J445)</f>
        <v>2261</v>
      </c>
    </row>
    <row r="446" spans="2:15" s="157" customFormat="1" x14ac:dyDescent="0.35">
      <c r="B446" s="296">
        <v>44867</v>
      </c>
      <c r="C446" s="316" t="s">
        <v>23</v>
      </c>
      <c r="D446" s="320">
        <v>177</v>
      </c>
      <c r="E446" s="304">
        <v>357</v>
      </c>
      <c r="F446" s="304">
        <v>702</v>
      </c>
      <c r="G446" s="304">
        <v>305</v>
      </c>
      <c r="H446" s="340" t="s">
        <v>22</v>
      </c>
      <c r="I446" s="320">
        <v>28</v>
      </c>
      <c r="J446" s="320">
        <v>136</v>
      </c>
      <c r="K446" s="320" t="s">
        <v>22</v>
      </c>
      <c r="L446" s="304" t="s">
        <v>22</v>
      </c>
      <c r="M446" s="320" t="s">
        <v>22</v>
      </c>
      <c r="N446" s="304" t="s">
        <v>22</v>
      </c>
      <c r="O446" s="320">
        <f t="shared" si="19"/>
        <v>1705</v>
      </c>
    </row>
    <row r="447" spans="2:15" s="157" customFormat="1" x14ac:dyDescent="0.35">
      <c r="B447" s="296">
        <v>44868</v>
      </c>
      <c r="C447" s="316" t="s">
        <v>24</v>
      </c>
      <c r="D447" s="320">
        <v>7</v>
      </c>
      <c r="E447" s="304">
        <v>36</v>
      </c>
      <c r="F447" s="304">
        <v>108</v>
      </c>
      <c r="G447" s="304">
        <v>3</v>
      </c>
      <c r="H447" s="340" t="s">
        <v>22</v>
      </c>
      <c r="I447" s="320" t="s">
        <v>22</v>
      </c>
      <c r="J447" s="320" t="s">
        <v>22</v>
      </c>
      <c r="K447" s="320" t="s">
        <v>22</v>
      </c>
      <c r="L447" s="304" t="s">
        <v>22</v>
      </c>
      <c r="M447" s="320" t="s">
        <v>22</v>
      </c>
      <c r="N447" s="304" t="s">
        <v>22</v>
      </c>
      <c r="O447" s="320">
        <f t="shared" si="19"/>
        <v>154</v>
      </c>
    </row>
    <row r="448" spans="2:15" s="157" customFormat="1" x14ac:dyDescent="0.35">
      <c r="B448" s="296">
        <v>44869</v>
      </c>
      <c r="C448" s="316" t="s">
        <v>25</v>
      </c>
      <c r="D448" s="320">
        <v>24</v>
      </c>
      <c r="E448" s="304">
        <v>53</v>
      </c>
      <c r="F448" s="304">
        <v>57</v>
      </c>
      <c r="G448" s="304" t="s">
        <v>22</v>
      </c>
      <c r="H448" s="340" t="s">
        <v>22</v>
      </c>
      <c r="I448" s="320" t="s">
        <v>22</v>
      </c>
      <c r="J448" s="320" t="s">
        <v>22</v>
      </c>
      <c r="K448" s="320" t="s">
        <v>22</v>
      </c>
      <c r="L448" s="304" t="s">
        <v>22</v>
      </c>
      <c r="M448" s="320" t="s">
        <v>22</v>
      </c>
      <c r="N448" s="304" t="s">
        <v>22</v>
      </c>
      <c r="O448" s="320">
        <f t="shared" si="19"/>
        <v>134</v>
      </c>
    </row>
    <row r="449" spans="2:15" s="157" customFormat="1" x14ac:dyDescent="0.35">
      <c r="B449" s="296">
        <v>44870</v>
      </c>
      <c r="C449" s="316" t="s">
        <v>26</v>
      </c>
      <c r="D449" s="320">
        <v>187</v>
      </c>
      <c r="E449" s="304">
        <v>126</v>
      </c>
      <c r="F449" s="304">
        <v>158</v>
      </c>
      <c r="G449" s="304">
        <v>83</v>
      </c>
      <c r="H449" s="340" t="s">
        <v>22</v>
      </c>
      <c r="I449" s="320" t="s">
        <v>22</v>
      </c>
      <c r="J449" s="320">
        <v>18</v>
      </c>
      <c r="K449" s="320" t="s">
        <v>22</v>
      </c>
      <c r="L449" s="304" t="s">
        <v>22</v>
      </c>
      <c r="M449" s="320" t="s">
        <v>22</v>
      </c>
      <c r="N449" s="304" t="s">
        <v>22</v>
      </c>
      <c r="O449" s="320">
        <f t="shared" si="19"/>
        <v>572</v>
      </c>
    </row>
    <row r="450" spans="2:15" s="157" customFormat="1" x14ac:dyDescent="0.35">
      <c r="B450" s="296">
        <v>44871</v>
      </c>
      <c r="C450" s="316" t="s">
        <v>27</v>
      </c>
      <c r="D450" s="320">
        <v>4</v>
      </c>
      <c r="E450" s="304">
        <v>47</v>
      </c>
      <c r="F450" s="304">
        <v>50</v>
      </c>
      <c r="G450" s="304">
        <v>3</v>
      </c>
      <c r="H450" s="340" t="s">
        <v>22</v>
      </c>
      <c r="I450" s="320">
        <v>6</v>
      </c>
      <c r="J450" s="320">
        <v>3</v>
      </c>
      <c r="K450" s="320" t="s">
        <v>22</v>
      </c>
      <c r="L450" s="304">
        <v>9</v>
      </c>
      <c r="M450" s="320" t="s">
        <v>22</v>
      </c>
      <c r="N450" s="304" t="s">
        <v>22</v>
      </c>
      <c r="O450" s="320">
        <f t="shared" si="19"/>
        <v>113</v>
      </c>
    </row>
    <row r="451" spans="2:15" s="157" customFormat="1" x14ac:dyDescent="0.35">
      <c r="B451" s="296">
        <v>44872</v>
      </c>
      <c r="C451" s="316" t="s">
        <v>28</v>
      </c>
      <c r="D451" s="320">
        <v>150</v>
      </c>
      <c r="E451" s="304" t="s">
        <v>22</v>
      </c>
      <c r="F451" s="304" t="s">
        <v>22</v>
      </c>
      <c r="G451" s="304" t="s">
        <v>22</v>
      </c>
      <c r="H451" s="340" t="s">
        <v>22</v>
      </c>
      <c r="I451" s="320" t="s">
        <v>22</v>
      </c>
      <c r="J451" s="320" t="s">
        <v>22</v>
      </c>
      <c r="K451" s="320" t="s">
        <v>22</v>
      </c>
      <c r="L451" s="304" t="s">
        <v>22</v>
      </c>
      <c r="M451" s="320" t="s">
        <v>22</v>
      </c>
      <c r="N451" s="304" t="s">
        <v>22</v>
      </c>
      <c r="O451" s="320">
        <f t="shared" si="19"/>
        <v>150</v>
      </c>
    </row>
    <row r="452" spans="2:15" s="157" customFormat="1" x14ac:dyDescent="0.35">
      <c r="B452" s="296">
        <v>44873</v>
      </c>
      <c r="C452" s="316" t="s">
        <v>29</v>
      </c>
      <c r="D452" s="320">
        <v>63</v>
      </c>
      <c r="E452" s="304">
        <v>46</v>
      </c>
      <c r="F452" s="304">
        <v>229</v>
      </c>
      <c r="G452" s="304">
        <v>17</v>
      </c>
      <c r="H452" s="340" t="s">
        <v>22</v>
      </c>
      <c r="I452" s="320" t="s">
        <v>22</v>
      </c>
      <c r="J452" s="320">
        <v>4</v>
      </c>
      <c r="K452" s="320">
        <v>746</v>
      </c>
      <c r="L452" s="304" t="s">
        <v>22</v>
      </c>
      <c r="M452" s="320" t="s">
        <v>22</v>
      </c>
      <c r="N452" s="304" t="s">
        <v>22</v>
      </c>
      <c r="O452" s="320">
        <f t="shared" si="19"/>
        <v>359</v>
      </c>
    </row>
    <row r="453" spans="2:15" s="157" customFormat="1" x14ac:dyDescent="0.35">
      <c r="B453" s="296">
        <v>44874</v>
      </c>
      <c r="C453" s="316" t="s">
        <v>30</v>
      </c>
      <c r="D453" s="320">
        <v>65</v>
      </c>
      <c r="E453" s="304">
        <v>120</v>
      </c>
      <c r="F453" s="304">
        <v>117</v>
      </c>
      <c r="G453" s="304">
        <v>23</v>
      </c>
      <c r="H453" s="340" t="s">
        <v>22</v>
      </c>
      <c r="I453" s="320">
        <v>1</v>
      </c>
      <c r="J453" s="320">
        <v>7</v>
      </c>
      <c r="K453" s="320" t="s">
        <v>22</v>
      </c>
      <c r="L453" s="304" t="s">
        <v>22</v>
      </c>
      <c r="M453" s="320" t="s">
        <v>22</v>
      </c>
      <c r="N453" s="304" t="s">
        <v>22</v>
      </c>
      <c r="O453" s="320">
        <f t="shared" si="19"/>
        <v>333</v>
      </c>
    </row>
    <row r="454" spans="2:15" s="157" customFormat="1" x14ac:dyDescent="0.35">
      <c r="B454" s="296">
        <v>44875</v>
      </c>
      <c r="C454" s="316" t="s">
        <v>31</v>
      </c>
      <c r="D454" s="320">
        <v>102</v>
      </c>
      <c r="E454" s="304">
        <v>127</v>
      </c>
      <c r="F454" s="304">
        <v>165</v>
      </c>
      <c r="G454" s="304">
        <v>11</v>
      </c>
      <c r="H454" s="340" t="s">
        <v>22</v>
      </c>
      <c r="I454" s="320">
        <v>3</v>
      </c>
      <c r="J454" s="320">
        <v>2</v>
      </c>
      <c r="K454" s="320" t="s">
        <v>22</v>
      </c>
      <c r="L454" s="304">
        <v>249</v>
      </c>
      <c r="M454" s="320" t="s">
        <v>22</v>
      </c>
      <c r="N454" s="304" t="s">
        <v>22</v>
      </c>
      <c r="O454" s="320">
        <f t="shared" si="19"/>
        <v>410</v>
      </c>
    </row>
    <row r="455" spans="2:15" s="157" customFormat="1" x14ac:dyDescent="0.35">
      <c r="B455" s="296">
        <v>44876</v>
      </c>
      <c r="C455" s="316" t="s">
        <v>41</v>
      </c>
      <c r="D455" s="320">
        <v>4</v>
      </c>
      <c r="E455" s="304">
        <v>142</v>
      </c>
      <c r="F455" s="304">
        <v>69</v>
      </c>
      <c r="G455" s="304">
        <v>414</v>
      </c>
      <c r="H455" s="340" t="s">
        <v>22</v>
      </c>
      <c r="I455" s="304" t="s">
        <v>22</v>
      </c>
      <c r="J455" s="320">
        <v>40</v>
      </c>
      <c r="K455" s="320" t="s">
        <v>22</v>
      </c>
      <c r="L455" s="304" t="s">
        <v>22</v>
      </c>
      <c r="M455" s="320" t="s">
        <v>22</v>
      </c>
      <c r="N455" s="304" t="s">
        <v>22</v>
      </c>
      <c r="O455" s="320">
        <f t="shared" si="19"/>
        <v>669</v>
      </c>
    </row>
    <row r="456" spans="2:15" s="157" customFormat="1" x14ac:dyDescent="0.35">
      <c r="B456" s="296">
        <v>44877</v>
      </c>
      <c r="C456" s="316" t="s">
        <v>32</v>
      </c>
      <c r="D456" s="320" t="s">
        <v>22</v>
      </c>
      <c r="E456" s="304" t="s">
        <v>22</v>
      </c>
      <c r="F456" s="304">
        <v>52</v>
      </c>
      <c r="G456" s="304" t="s">
        <v>22</v>
      </c>
      <c r="H456" s="340" t="s">
        <v>22</v>
      </c>
      <c r="I456" s="304" t="s">
        <v>22</v>
      </c>
      <c r="J456" s="320" t="s">
        <v>22</v>
      </c>
      <c r="K456" s="320" t="s">
        <v>22</v>
      </c>
      <c r="L456" s="304" t="s">
        <v>22</v>
      </c>
      <c r="M456" s="320" t="s">
        <v>22</v>
      </c>
      <c r="N456" s="304" t="s">
        <v>22</v>
      </c>
      <c r="O456" s="320">
        <f t="shared" si="19"/>
        <v>52</v>
      </c>
    </row>
    <row r="457" spans="2:15" s="157" customFormat="1" x14ac:dyDescent="0.35">
      <c r="B457" s="296">
        <v>44878</v>
      </c>
      <c r="C457" s="316" t="s">
        <v>33</v>
      </c>
      <c r="D457" s="320" t="s">
        <v>22</v>
      </c>
      <c r="E457" s="304" t="s">
        <v>22</v>
      </c>
      <c r="F457" s="304">
        <v>1</v>
      </c>
      <c r="G457" s="304" t="s">
        <v>22</v>
      </c>
      <c r="H457" s="340" t="s">
        <v>22</v>
      </c>
      <c r="I457" s="304" t="s">
        <v>22</v>
      </c>
      <c r="J457" s="320" t="s">
        <v>22</v>
      </c>
      <c r="K457" s="320" t="s">
        <v>22</v>
      </c>
      <c r="L457" s="304" t="s">
        <v>22</v>
      </c>
      <c r="M457" s="320" t="s">
        <v>22</v>
      </c>
      <c r="N457" s="304" t="s">
        <v>22</v>
      </c>
      <c r="O457" s="320">
        <f t="shared" si="19"/>
        <v>1</v>
      </c>
    </row>
    <row r="458" spans="2:15" s="157" customFormat="1" x14ac:dyDescent="0.35">
      <c r="B458" s="296">
        <v>44879</v>
      </c>
      <c r="C458" s="316" t="s">
        <v>34</v>
      </c>
      <c r="D458" s="320" t="s">
        <v>22</v>
      </c>
      <c r="E458" s="304" t="s">
        <v>22</v>
      </c>
      <c r="F458" s="304" t="s">
        <v>22</v>
      </c>
      <c r="G458" s="304" t="s">
        <v>22</v>
      </c>
      <c r="H458" s="340" t="s">
        <v>22</v>
      </c>
      <c r="I458" s="304" t="s">
        <v>22</v>
      </c>
      <c r="J458" s="320" t="s">
        <v>22</v>
      </c>
      <c r="K458" s="320" t="s">
        <v>22</v>
      </c>
      <c r="L458" s="304" t="s">
        <v>22</v>
      </c>
      <c r="M458" s="320" t="s">
        <v>22</v>
      </c>
      <c r="N458" s="304" t="s">
        <v>22</v>
      </c>
      <c r="O458" s="320" t="s">
        <v>22</v>
      </c>
    </row>
    <row r="459" spans="2:15" s="157" customFormat="1" x14ac:dyDescent="0.35">
      <c r="B459" s="296">
        <v>44880</v>
      </c>
      <c r="C459" s="316" t="s">
        <v>35</v>
      </c>
      <c r="D459" s="320" t="s">
        <v>22</v>
      </c>
      <c r="E459" s="304" t="s">
        <v>22</v>
      </c>
      <c r="F459" s="304">
        <v>3</v>
      </c>
      <c r="G459" s="304" t="s">
        <v>22</v>
      </c>
      <c r="H459" s="340" t="s">
        <v>22</v>
      </c>
      <c r="I459" s="304" t="s">
        <v>22</v>
      </c>
      <c r="J459" s="320">
        <v>3</v>
      </c>
      <c r="K459" s="320" t="s">
        <v>22</v>
      </c>
      <c r="L459" s="304" t="s">
        <v>22</v>
      </c>
      <c r="M459" s="320" t="s">
        <v>22</v>
      </c>
      <c r="N459" s="304" t="s">
        <v>22</v>
      </c>
      <c r="O459" s="320">
        <f t="shared" ref="O459:O484" si="20">+SUM(D459:J459)</f>
        <v>6</v>
      </c>
    </row>
    <row r="460" spans="2:15" s="157" customFormat="1" x14ac:dyDescent="0.35">
      <c r="B460" s="296">
        <v>44881</v>
      </c>
      <c r="C460" s="316" t="s">
        <v>40</v>
      </c>
      <c r="D460" s="320" t="s">
        <v>22</v>
      </c>
      <c r="E460" s="304">
        <v>210</v>
      </c>
      <c r="F460" s="342">
        <v>360</v>
      </c>
      <c r="G460" s="304">
        <v>2</v>
      </c>
      <c r="H460" s="340" t="s">
        <v>22</v>
      </c>
      <c r="I460" s="304" t="s">
        <v>22</v>
      </c>
      <c r="J460" s="320">
        <v>1</v>
      </c>
      <c r="K460" s="320" t="s">
        <v>22</v>
      </c>
      <c r="L460" s="304" t="s">
        <v>22</v>
      </c>
      <c r="M460" s="320" t="s">
        <v>22</v>
      </c>
      <c r="N460" s="304" t="s">
        <v>22</v>
      </c>
      <c r="O460" s="320">
        <f t="shared" si="20"/>
        <v>573</v>
      </c>
    </row>
    <row r="461" spans="2:15" s="157" customFormat="1" x14ac:dyDescent="0.35">
      <c r="B461" s="296">
        <v>44882</v>
      </c>
      <c r="C461" s="316" t="s">
        <v>36</v>
      </c>
      <c r="D461" s="320" t="s">
        <v>22</v>
      </c>
      <c r="E461" s="304" t="s">
        <v>22</v>
      </c>
      <c r="F461" s="304">
        <v>2</v>
      </c>
      <c r="G461" s="304" t="s">
        <v>22</v>
      </c>
      <c r="H461" s="340" t="s">
        <v>22</v>
      </c>
      <c r="I461" s="304" t="s">
        <v>22</v>
      </c>
      <c r="J461" s="320">
        <v>2</v>
      </c>
      <c r="K461" s="320" t="s">
        <v>22</v>
      </c>
      <c r="L461" s="304" t="s">
        <v>22</v>
      </c>
      <c r="M461" s="320" t="s">
        <v>22</v>
      </c>
      <c r="N461" s="304" t="s">
        <v>22</v>
      </c>
      <c r="O461" s="320">
        <f t="shared" si="20"/>
        <v>4</v>
      </c>
    </row>
    <row r="462" spans="2:15" s="157" customFormat="1" x14ac:dyDescent="0.35">
      <c r="B462" s="296">
        <v>44883</v>
      </c>
      <c r="C462" s="316" t="s">
        <v>42</v>
      </c>
      <c r="D462" s="320" t="s">
        <v>22</v>
      </c>
      <c r="E462" s="304">
        <v>23</v>
      </c>
      <c r="F462" s="304">
        <v>11</v>
      </c>
      <c r="G462" s="304" t="s">
        <v>22</v>
      </c>
      <c r="H462" s="340" t="s">
        <v>22</v>
      </c>
      <c r="I462" s="304" t="s">
        <v>22</v>
      </c>
      <c r="J462" s="320" t="s">
        <v>22</v>
      </c>
      <c r="K462" s="320" t="s">
        <v>22</v>
      </c>
      <c r="L462" s="304" t="s">
        <v>22</v>
      </c>
      <c r="M462" s="320" t="s">
        <v>22</v>
      </c>
      <c r="N462" s="304" t="s">
        <v>22</v>
      </c>
      <c r="O462" s="320">
        <f t="shared" si="20"/>
        <v>34</v>
      </c>
    </row>
    <row r="463" spans="2:15" s="157" customFormat="1" x14ac:dyDescent="0.35">
      <c r="B463" s="296">
        <v>44884</v>
      </c>
      <c r="C463" s="316" t="s">
        <v>37</v>
      </c>
      <c r="D463" s="320" t="s">
        <v>22</v>
      </c>
      <c r="E463" s="304" t="s">
        <v>22</v>
      </c>
      <c r="F463" s="304" t="s">
        <v>22</v>
      </c>
      <c r="G463" s="304">
        <v>22</v>
      </c>
      <c r="H463" s="340" t="s">
        <v>22</v>
      </c>
      <c r="I463" s="304" t="s">
        <v>22</v>
      </c>
      <c r="J463" s="320">
        <v>120</v>
      </c>
      <c r="K463" s="320" t="s">
        <v>22</v>
      </c>
      <c r="L463" s="304" t="s">
        <v>22</v>
      </c>
      <c r="M463" s="320" t="s">
        <v>22</v>
      </c>
      <c r="N463" s="304" t="s">
        <v>22</v>
      </c>
      <c r="O463" s="320">
        <f t="shared" si="20"/>
        <v>142</v>
      </c>
    </row>
    <row r="464" spans="2:15" s="157" customFormat="1" x14ac:dyDescent="0.35">
      <c r="B464" s="300">
        <v>44885</v>
      </c>
      <c r="C464" s="324" t="s">
        <v>38</v>
      </c>
      <c r="D464" s="325">
        <f>SUM(D445:D463)</f>
        <v>1230</v>
      </c>
      <c r="E464" s="325">
        <f>SUM(E445:E463)</f>
        <v>2132</v>
      </c>
      <c r="F464" s="325">
        <f>SUM(F445:F463)</f>
        <v>2917</v>
      </c>
      <c r="G464" s="325">
        <f>SUM(G445:G463)</f>
        <v>968</v>
      </c>
      <c r="H464" s="325" t="s">
        <v>22</v>
      </c>
      <c r="I464" s="325">
        <f>SUM(I445:I463)</f>
        <v>62</v>
      </c>
      <c r="J464" s="325">
        <f>SUM(J445:J463)</f>
        <v>363</v>
      </c>
      <c r="K464" s="325">
        <f>+K452</f>
        <v>746</v>
      </c>
      <c r="L464" s="325">
        <f>+L454+L450+L445</f>
        <v>487</v>
      </c>
      <c r="M464" s="325" t="s">
        <v>22</v>
      </c>
      <c r="N464" s="325" t="s">
        <v>22</v>
      </c>
      <c r="O464" s="325">
        <f t="shared" si="20"/>
        <v>7672</v>
      </c>
    </row>
    <row r="465" spans="2:15" s="157" customFormat="1" x14ac:dyDescent="0.35">
      <c r="B465" s="296">
        <v>44896</v>
      </c>
      <c r="C465" s="316" t="s">
        <v>21</v>
      </c>
      <c r="D465" s="320">
        <v>355</v>
      </c>
      <c r="E465" s="320">
        <v>823</v>
      </c>
      <c r="F465" s="320">
        <v>590</v>
      </c>
      <c r="G465" s="320">
        <v>81</v>
      </c>
      <c r="H465" s="340" t="s">
        <v>22</v>
      </c>
      <c r="I465" s="320">
        <v>12</v>
      </c>
      <c r="J465" s="320">
        <v>35</v>
      </c>
      <c r="K465" s="320" t="s">
        <v>22</v>
      </c>
      <c r="L465" s="320">
        <v>404</v>
      </c>
      <c r="M465" s="320" t="s">
        <v>22</v>
      </c>
      <c r="N465" s="304" t="s">
        <v>22</v>
      </c>
      <c r="O465" s="320">
        <f t="shared" si="20"/>
        <v>1896</v>
      </c>
    </row>
    <row r="466" spans="2:15" s="157" customFormat="1" x14ac:dyDescent="0.35">
      <c r="B466" s="296">
        <v>44897</v>
      </c>
      <c r="C466" s="316" t="s">
        <v>23</v>
      </c>
      <c r="D466" s="320">
        <v>127</v>
      </c>
      <c r="E466" s="304">
        <v>384</v>
      </c>
      <c r="F466" s="304">
        <v>367</v>
      </c>
      <c r="G466" s="304">
        <v>243</v>
      </c>
      <c r="H466" s="340" t="s">
        <v>22</v>
      </c>
      <c r="I466" s="320">
        <v>21</v>
      </c>
      <c r="J466" s="320">
        <v>128</v>
      </c>
      <c r="K466" s="320" t="s">
        <v>22</v>
      </c>
      <c r="L466" s="304" t="s">
        <v>22</v>
      </c>
      <c r="M466" s="320" t="s">
        <v>22</v>
      </c>
      <c r="N466" s="304" t="s">
        <v>22</v>
      </c>
      <c r="O466" s="320">
        <f t="shared" si="20"/>
        <v>1270</v>
      </c>
    </row>
    <row r="467" spans="2:15" s="157" customFormat="1" x14ac:dyDescent="0.35">
      <c r="B467" s="296">
        <v>44898</v>
      </c>
      <c r="C467" s="316" t="s">
        <v>24</v>
      </c>
      <c r="D467" s="320">
        <v>6</v>
      </c>
      <c r="E467" s="304">
        <v>48</v>
      </c>
      <c r="F467" s="304">
        <v>113</v>
      </c>
      <c r="G467" s="304">
        <v>3</v>
      </c>
      <c r="H467" s="340" t="s">
        <v>22</v>
      </c>
      <c r="I467" s="320" t="s">
        <v>22</v>
      </c>
      <c r="J467" s="320">
        <v>1</v>
      </c>
      <c r="K467" s="320" t="s">
        <v>22</v>
      </c>
      <c r="L467" s="304" t="s">
        <v>22</v>
      </c>
      <c r="M467" s="320" t="s">
        <v>22</v>
      </c>
      <c r="N467" s="304" t="s">
        <v>22</v>
      </c>
      <c r="O467" s="320">
        <f t="shared" si="20"/>
        <v>171</v>
      </c>
    </row>
    <row r="468" spans="2:15" s="157" customFormat="1" x14ac:dyDescent="0.35">
      <c r="B468" s="296">
        <v>44899</v>
      </c>
      <c r="C468" s="316" t="s">
        <v>25</v>
      </c>
      <c r="D468" s="320">
        <v>23</v>
      </c>
      <c r="E468" s="304">
        <v>58</v>
      </c>
      <c r="F468" s="304">
        <v>25</v>
      </c>
      <c r="G468" s="304">
        <v>1</v>
      </c>
      <c r="H468" s="340" t="s">
        <v>22</v>
      </c>
      <c r="I468" s="320" t="s">
        <v>22</v>
      </c>
      <c r="J468" s="320">
        <v>0</v>
      </c>
      <c r="K468" s="320" t="s">
        <v>22</v>
      </c>
      <c r="L468" s="304" t="s">
        <v>22</v>
      </c>
      <c r="M468" s="320" t="s">
        <v>22</v>
      </c>
      <c r="N468" s="304" t="s">
        <v>22</v>
      </c>
      <c r="O468" s="320">
        <f t="shared" si="20"/>
        <v>107</v>
      </c>
    </row>
    <row r="469" spans="2:15" s="157" customFormat="1" x14ac:dyDescent="0.35">
      <c r="B469" s="296">
        <v>44900</v>
      </c>
      <c r="C469" s="316" t="s">
        <v>26</v>
      </c>
      <c r="D469" s="320">
        <v>56</v>
      </c>
      <c r="E469" s="304">
        <v>155</v>
      </c>
      <c r="F469" s="304">
        <v>141</v>
      </c>
      <c r="G469" s="304">
        <v>69</v>
      </c>
      <c r="H469" s="340" t="s">
        <v>22</v>
      </c>
      <c r="I469" s="320" t="s">
        <v>22</v>
      </c>
      <c r="J469" s="320">
        <v>26</v>
      </c>
      <c r="K469" s="320" t="s">
        <v>22</v>
      </c>
      <c r="L469" s="304" t="s">
        <v>22</v>
      </c>
      <c r="M469" s="320" t="s">
        <v>22</v>
      </c>
      <c r="N469" s="304" t="s">
        <v>22</v>
      </c>
      <c r="O469" s="320">
        <f t="shared" si="20"/>
        <v>447</v>
      </c>
    </row>
    <row r="470" spans="2:15" s="157" customFormat="1" x14ac:dyDescent="0.35">
      <c r="B470" s="296">
        <v>44901</v>
      </c>
      <c r="C470" s="316" t="s">
        <v>27</v>
      </c>
      <c r="D470" s="320">
        <v>2</v>
      </c>
      <c r="E470" s="304">
        <v>35</v>
      </c>
      <c r="F470" s="304">
        <v>21</v>
      </c>
      <c r="G470" s="304">
        <v>2</v>
      </c>
      <c r="H470" s="340" t="s">
        <v>22</v>
      </c>
      <c r="I470" s="320">
        <v>2</v>
      </c>
      <c r="J470" s="320">
        <v>5</v>
      </c>
      <c r="K470" s="320" t="s">
        <v>22</v>
      </c>
      <c r="L470" s="304">
        <v>26</v>
      </c>
      <c r="M470" s="320" t="s">
        <v>22</v>
      </c>
      <c r="N470" s="304" t="s">
        <v>22</v>
      </c>
      <c r="O470" s="320">
        <f t="shared" si="20"/>
        <v>67</v>
      </c>
    </row>
    <row r="471" spans="2:15" s="157" customFormat="1" x14ac:dyDescent="0.35">
      <c r="B471" s="296">
        <v>44902</v>
      </c>
      <c r="C471" s="316" t="s">
        <v>28</v>
      </c>
      <c r="D471" s="320">
        <v>99</v>
      </c>
      <c r="E471" s="304" t="s">
        <v>22</v>
      </c>
      <c r="F471" s="304" t="s">
        <v>22</v>
      </c>
      <c r="G471" s="304" t="s">
        <v>22</v>
      </c>
      <c r="H471" s="340" t="s">
        <v>22</v>
      </c>
      <c r="I471" s="320" t="s">
        <v>22</v>
      </c>
      <c r="J471" s="320">
        <v>0</v>
      </c>
      <c r="K471" s="320" t="s">
        <v>22</v>
      </c>
      <c r="L471" s="304" t="s">
        <v>22</v>
      </c>
      <c r="M471" s="320" t="s">
        <v>22</v>
      </c>
      <c r="N471" s="304" t="s">
        <v>22</v>
      </c>
      <c r="O471" s="320">
        <f t="shared" si="20"/>
        <v>99</v>
      </c>
    </row>
    <row r="472" spans="2:15" s="157" customFormat="1" x14ac:dyDescent="0.35">
      <c r="B472" s="296">
        <v>44903</v>
      </c>
      <c r="C472" s="316" t="s">
        <v>29</v>
      </c>
      <c r="D472" s="320">
        <v>40</v>
      </c>
      <c r="E472" s="304">
        <v>57</v>
      </c>
      <c r="F472" s="304">
        <v>170</v>
      </c>
      <c r="G472" s="304">
        <v>22</v>
      </c>
      <c r="H472" s="340" t="s">
        <v>22</v>
      </c>
      <c r="I472" s="320" t="s">
        <v>22</v>
      </c>
      <c r="J472" s="320">
        <v>4</v>
      </c>
      <c r="K472" s="320">
        <v>526</v>
      </c>
      <c r="L472" s="304" t="s">
        <v>22</v>
      </c>
      <c r="M472" s="320" t="s">
        <v>22</v>
      </c>
      <c r="N472" s="304" t="s">
        <v>22</v>
      </c>
      <c r="O472" s="320">
        <f t="shared" si="20"/>
        <v>293</v>
      </c>
    </row>
    <row r="473" spans="2:15" s="157" customFormat="1" x14ac:dyDescent="0.35">
      <c r="B473" s="296">
        <v>44904</v>
      </c>
      <c r="C473" s="316" t="s">
        <v>30</v>
      </c>
      <c r="D473" s="320">
        <v>35</v>
      </c>
      <c r="E473" s="304">
        <v>102</v>
      </c>
      <c r="F473" s="304">
        <v>51</v>
      </c>
      <c r="G473" s="304">
        <v>22</v>
      </c>
      <c r="H473" s="340" t="s">
        <v>22</v>
      </c>
      <c r="I473" s="320">
        <v>2</v>
      </c>
      <c r="J473" s="320">
        <v>2</v>
      </c>
      <c r="K473" s="320" t="s">
        <v>22</v>
      </c>
      <c r="L473" s="304" t="s">
        <v>22</v>
      </c>
      <c r="M473" s="320" t="s">
        <v>22</v>
      </c>
      <c r="N473" s="304" t="s">
        <v>22</v>
      </c>
      <c r="O473" s="320">
        <f t="shared" si="20"/>
        <v>214</v>
      </c>
    </row>
    <row r="474" spans="2:15" s="157" customFormat="1" x14ac:dyDescent="0.35">
      <c r="B474" s="296">
        <v>44905</v>
      </c>
      <c r="C474" s="316" t="s">
        <v>31</v>
      </c>
      <c r="D474" s="320">
        <v>62</v>
      </c>
      <c r="E474" s="304">
        <v>107</v>
      </c>
      <c r="F474" s="304">
        <v>87</v>
      </c>
      <c r="G474" s="304">
        <v>8</v>
      </c>
      <c r="H474" s="340" t="s">
        <v>22</v>
      </c>
      <c r="I474" s="304" t="s">
        <v>22</v>
      </c>
      <c r="J474" s="320">
        <v>6</v>
      </c>
      <c r="K474" s="320" t="s">
        <v>22</v>
      </c>
      <c r="L474" s="304">
        <v>205</v>
      </c>
      <c r="M474" s="320" t="s">
        <v>22</v>
      </c>
      <c r="N474" s="304" t="s">
        <v>22</v>
      </c>
      <c r="O474" s="320">
        <f t="shared" si="20"/>
        <v>270</v>
      </c>
    </row>
    <row r="475" spans="2:15" s="157" customFormat="1" x14ac:dyDescent="0.35">
      <c r="B475" s="296">
        <v>44906</v>
      </c>
      <c r="C475" s="316" t="s">
        <v>41</v>
      </c>
      <c r="D475" s="320">
        <v>2</v>
      </c>
      <c r="E475" s="304">
        <v>110</v>
      </c>
      <c r="F475" s="304">
        <v>216</v>
      </c>
      <c r="G475" s="304">
        <v>311</v>
      </c>
      <c r="H475" s="340" t="s">
        <v>22</v>
      </c>
      <c r="I475" s="304" t="s">
        <v>22</v>
      </c>
      <c r="J475" s="320">
        <v>8</v>
      </c>
      <c r="K475" s="320" t="s">
        <v>22</v>
      </c>
      <c r="L475" s="304" t="s">
        <v>22</v>
      </c>
      <c r="M475" s="320" t="s">
        <v>22</v>
      </c>
      <c r="N475" s="304" t="s">
        <v>22</v>
      </c>
      <c r="O475" s="320">
        <f t="shared" si="20"/>
        <v>647</v>
      </c>
    </row>
    <row r="476" spans="2:15" s="157" customFormat="1" x14ac:dyDescent="0.35">
      <c r="B476" s="296">
        <v>44907</v>
      </c>
      <c r="C476" s="316" t="s">
        <v>32</v>
      </c>
      <c r="D476" s="320" t="s">
        <v>22</v>
      </c>
      <c r="E476" s="304" t="s">
        <v>22</v>
      </c>
      <c r="F476" s="304">
        <v>55</v>
      </c>
      <c r="G476" s="304" t="s">
        <v>22</v>
      </c>
      <c r="H476" s="340" t="s">
        <v>22</v>
      </c>
      <c r="I476" s="304" t="s">
        <v>22</v>
      </c>
      <c r="J476" s="320">
        <v>0</v>
      </c>
      <c r="K476" s="320" t="s">
        <v>22</v>
      </c>
      <c r="L476" s="304" t="s">
        <v>22</v>
      </c>
      <c r="M476" s="320" t="s">
        <v>22</v>
      </c>
      <c r="N476" s="304" t="s">
        <v>22</v>
      </c>
      <c r="O476" s="320">
        <f t="shared" si="20"/>
        <v>55</v>
      </c>
    </row>
    <row r="477" spans="2:15" s="157" customFormat="1" x14ac:dyDescent="0.35">
      <c r="B477" s="296">
        <v>44908</v>
      </c>
      <c r="C477" s="316" t="s">
        <v>33</v>
      </c>
      <c r="D477" s="320" t="s">
        <v>22</v>
      </c>
      <c r="E477" s="304" t="s">
        <v>22</v>
      </c>
      <c r="F477" s="304">
        <v>2</v>
      </c>
      <c r="G477" s="304" t="s">
        <v>22</v>
      </c>
      <c r="H477" s="340" t="s">
        <v>22</v>
      </c>
      <c r="I477" s="304" t="s">
        <v>22</v>
      </c>
      <c r="J477" s="320">
        <v>0</v>
      </c>
      <c r="K477" s="320" t="s">
        <v>22</v>
      </c>
      <c r="L477" s="304" t="s">
        <v>22</v>
      </c>
      <c r="M477" s="320" t="s">
        <v>22</v>
      </c>
      <c r="N477" s="304" t="s">
        <v>22</v>
      </c>
      <c r="O477" s="320">
        <f t="shared" si="20"/>
        <v>2</v>
      </c>
    </row>
    <row r="478" spans="2:15" s="157" customFormat="1" x14ac:dyDescent="0.35">
      <c r="B478" s="296">
        <v>44909</v>
      </c>
      <c r="C478" s="316" t="s">
        <v>34</v>
      </c>
      <c r="D478" s="320" t="s">
        <v>22</v>
      </c>
      <c r="E478" s="304" t="s">
        <v>22</v>
      </c>
      <c r="F478" s="304" t="s">
        <v>22</v>
      </c>
      <c r="G478" s="304" t="s">
        <v>22</v>
      </c>
      <c r="H478" s="340" t="s">
        <v>22</v>
      </c>
      <c r="I478" s="304" t="s">
        <v>22</v>
      </c>
      <c r="J478" s="320">
        <v>0</v>
      </c>
      <c r="K478" s="320" t="s">
        <v>22</v>
      </c>
      <c r="L478" s="304" t="s">
        <v>22</v>
      </c>
      <c r="M478" s="320" t="s">
        <v>22</v>
      </c>
      <c r="N478" s="304" t="s">
        <v>22</v>
      </c>
      <c r="O478" s="320">
        <f t="shared" si="20"/>
        <v>0</v>
      </c>
    </row>
    <row r="479" spans="2:15" s="157" customFormat="1" x14ac:dyDescent="0.35">
      <c r="B479" s="296">
        <v>44910</v>
      </c>
      <c r="C479" s="316" t="s">
        <v>35</v>
      </c>
      <c r="D479" s="320" t="s">
        <v>22</v>
      </c>
      <c r="E479" s="304" t="s">
        <v>22</v>
      </c>
      <c r="F479" s="304">
        <v>3</v>
      </c>
      <c r="G479" s="304" t="s">
        <v>22</v>
      </c>
      <c r="H479" s="340" t="s">
        <v>22</v>
      </c>
      <c r="I479" s="304" t="s">
        <v>22</v>
      </c>
      <c r="J479" s="320">
        <v>1</v>
      </c>
      <c r="K479" s="320" t="s">
        <v>22</v>
      </c>
      <c r="L479" s="304" t="s">
        <v>22</v>
      </c>
      <c r="M479" s="320" t="s">
        <v>22</v>
      </c>
      <c r="N479" s="304" t="s">
        <v>22</v>
      </c>
      <c r="O479" s="320">
        <f t="shared" si="20"/>
        <v>4</v>
      </c>
    </row>
    <row r="480" spans="2:15" s="157" customFormat="1" x14ac:dyDescent="0.35">
      <c r="B480" s="296">
        <v>44911</v>
      </c>
      <c r="C480" s="316" t="s">
        <v>40</v>
      </c>
      <c r="D480" s="320">
        <v>1</v>
      </c>
      <c r="E480" s="304">
        <v>23</v>
      </c>
      <c r="F480" s="342">
        <v>648</v>
      </c>
      <c r="G480" s="304" t="s">
        <v>22</v>
      </c>
      <c r="H480" s="340" t="s">
        <v>22</v>
      </c>
      <c r="I480" s="304" t="s">
        <v>22</v>
      </c>
      <c r="J480" s="320">
        <v>0</v>
      </c>
      <c r="K480" s="320" t="s">
        <v>22</v>
      </c>
      <c r="L480" s="304" t="s">
        <v>22</v>
      </c>
      <c r="M480" s="320" t="s">
        <v>22</v>
      </c>
      <c r="N480" s="304" t="s">
        <v>22</v>
      </c>
      <c r="O480" s="320">
        <f t="shared" si="20"/>
        <v>672</v>
      </c>
    </row>
    <row r="481" spans="2:15" s="157" customFormat="1" x14ac:dyDescent="0.35">
      <c r="B481" s="296">
        <v>44912</v>
      </c>
      <c r="C481" s="316" t="s">
        <v>36</v>
      </c>
      <c r="D481" s="320" t="s">
        <v>22</v>
      </c>
      <c r="E481" s="304" t="s">
        <v>22</v>
      </c>
      <c r="F481" s="304" t="s">
        <v>22</v>
      </c>
      <c r="G481" s="304" t="s">
        <v>22</v>
      </c>
      <c r="H481" s="340" t="s">
        <v>22</v>
      </c>
      <c r="I481" s="304" t="s">
        <v>22</v>
      </c>
      <c r="J481" s="320">
        <v>0</v>
      </c>
      <c r="K481" s="320" t="s">
        <v>22</v>
      </c>
      <c r="L481" s="304" t="s">
        <v>22</v>
      </c>
      <c r="M481" s="320" t="s">
        <v>22</v>
      </c>
      <c r="N481" s="304" t="s">
        <v>22</v>
      </c>
      <c r="O481" s="320">
        <f t="shared" si="20"/>
        <v>0</v>
      </c>
    </row>
    <row r="482" spans="2:15" s="157" customFormat="1" x14ac:dyDescent="0.35">
      <c r="B482" s="296">
        <v>44913</v>
      </c>
      <c r="C482" s="316" t="s">
        <v>42</v>
      </c>
      <c r="D482" s="320" t="s">
        <v>22</v>
      </c>
      <c r="E482" s="304">
        <v>7</v>
      </c>
      <c r="F482" s="304">
        <v>10</v>
      </c>
      <c r="G482" s="304">
        <v>2</v>
      </c>
      <c r="H482" s="340" t="s">
        <v>22</v>
      </c>
      <c r="I482" s="304" t="s">
        <v>22</v>
      </c>
      <c r="J482" s="320">
        <v>0</v>
      </c>
      <c r="K482" s="320" t="s">
        <v>22</v>
      </c>
      <c r="L482" s="304" t="s">
        <v>22</v>
      </c>
      <c r="M482" s="320" t="s">
        <v>22</v>
      </c>
      <c r="N482" s="304" t="s">
        <v>22</v>
      </c>
      <c r="O482" s="320">
        <f t="shared" si="20"/>
        <v>19</v>
      </c>
    </row>
    <row r="483" spans="2:15" s="157" customFormat="1" x14ac:dyDescent="0.35">
      <c r="B483" s="296">
        <v>44914</v>
      </c>
      <c r="C483" s="316" t="s">
        <v>37</v>
      </c>
      <c r="D483" s="320">
        <v>281</v>
      </c>
      <c r="E483" s="304">
        <v>148</v>
      </c>
      <c r="F483" s="304" t="s">
        <v>22</v>
      </c>
      <c r="G483" s="304">
        <v>6</v>
      </c>
      <c r="H483" s="340" t="s">
        <v>22</v>
      </c>
      <c r="I483" s="304" t="s">
        <v>22</v>
      </c>
      <c r="J483" s="320">
        <v>95</v>
      </c>
      <c r="K483" s="320" t="s">
        <v>22</v>
      </c>
      <c r="L483" s="304" t="s">
        <v>22</v>
      </c>
      <c r="M483" s="320" t="s">
        <v>22</v>
      </c>
      <c r="N483" s="304" t="s">
        <v>22</v>
      </c>
      <c r="O483" s="320">
        <f t="shared" si="20"/>
        <v>530</v>
      </c>
    </row>
    <row r="484" spans="2:15" s="157" customFormat="1" x14ac:dyDescent="0.35">
      <c r="B484" s="300">
        <v>44915</v>
      </c>
      <c r="C484" s="324" t="s">
        <v>38</v>
      </c>
      <c r="D484" s="325">
        <f>SUM(D465:D483)</f>
        <v>1089</v>
      </c>
      <c r="E484" s="325">
        <f>SUM(E465:E483)</f>
        <v>2057</v>
      </c>
      <c r="F484" s="325">
        <f>SUM(F465:F483)</f>
        <v>2499</v>
      </c>
      <c r="G484" s="325">
        <f>SUM(G465:G483)</f>
        <v>770</v>
      </c>
      <c r="H484" s="325" t="s">
        <v>22</v>
      </c>
      <c r="I484" s="325">
        <f>SUM(I465:I483)</f>
        <v>37</v>
      </c>
      <c r="J484" s="325">
        <f>SUM(J465:J483)</f>
        <v>311</v>
      </c>
      <c r="K484" s="325">
        <f>+K472</f>
        <v>526</v>
      </c>
      <c r="L484" s="325">
        <f>+L474+L470+L465</f>
        <v>635</v>
      </c>
      <c r="M484" s="325" t="s">
        <v>22</v>
      </c>
      <c r="N484" s="325" t="s">
        <v>22</v>
      </c>
      <c r="O484" s="343">
        <f t="shared" si="20"/>
        <v>6763</v>
      </c>
    </row>
    <row r="485" spans="2:15" x14ac:dyDescent="0.35">
      <c r="B485" s="388" t="s">
        <v>39</v>
      </c>
      <c r="C485" s="389"/>
      <c r="D485" s="331">
        <f>+SUM(D444+D464+D484)</f>
        <v>3551</v>
      </c>
      <c r="E485" s="331">
        <f>+SUM(E444+E464+E484)</f>
        <v>6161</v>
      </c>
      <c r="F485" s="331">
        <f>+SUM(F444+F464+F484)</f>
        <v>7849</v>
      </c>
      <c r="G485" s="331">
        <f>+SUM(G444+G464+G484)</f>
        <v>2499</v>
      </c>
      <c r="H485" s="335" t="s">
        <v>22</v>
      </c>
      <c r="I485" s="335" t="s">
        <v>22</v>
      </c>
      <c r="J485" s="335">
        <f>+SUM(J444+J464+J484)</f>
        <v>1032</v>
      </c>
      <c r="K485" s="335">
        <f>+K484+K464+K444</f>
        <v>1868</v>
      </c>
      <c r="L485" s="331">
        <f>+SUM(L444+L464+L484)</f>
        <v>1718</v>
      </c>
      <c r="M485" s="335" t="s">
        <v>22</v>
      </c>
      <c r="N485" s="335" t="s">
        <v>22</v>
      </c>
      <c r="O485" s="331">
        <f>+SUM(O444+O464+O484)</f>
        <v>21191</v>
      </c>
    </row>
    <row r="486" spans="2:15" x14ac:dyDescent="0.35">
      <c r="B486" s="296">
        <v>44927</v>
      </c>
      <c r="C486" s="316" t="s">
        <v>21</v>
      </c>
      <c r="D486" s="320">
        <v>445</v>
      </c>
      <c r="E486" s="304">
        <v>561</v>
      </c>
      <c r="F486" s="304">
        <v>739</v>
      </c>
      <c r="G486" s="344">
        <v>63</v>
      </c>
      <c r="H486" s="340" t="s">
        <v>22</v>
      </c>
      <c r="I486" s="293">
        <v>10</v>
      </c>
      <c r="J486" s="320">
        <v>24</v>
      </c>
      <c r="K486" s="320" t="s">
        <v>22</v>
      </c>
      <c r="L486" s="320">
        <v>553</v>
      </c>
      <c r="M486" s="320" t="s">
        <v>22</v>
      </c>
      <c r="N486" s="304" t="s">
        <v>22</v>
      </c>
      <c r="O486" s="345">
        <f>SUM(D486:J486)</f>
        <v>1842</v>
      </c>
    </row>
    <row r="487" spans="2:15" x14ac:dyDescent="0.35">
      <c r="B487" s="296">
        <v>44928</v>
      </c>
      <c r="C487" s="316" t="s">
        <v>23</v>
      </c>
      <c r="D487" s="320">
        <v>161</v>
      </c>
      <c r="E487" s="342">
        <v>250</v>
      </c>
      <c r="F487" s="320">
        <v>767</v>
      </c>
      <c r="G487" s="304">
        <v>240</v>
      </c>
      <c r="H487" s="340" t="s">
        <v>22</v>
      </c>
      <c r="I487" s="320">
        <v>17</v>
      </c>
      <c r="J487" s="320">
        <v>122</v>
      </c>
      <c r="K487" s="320" t="s">
        <v>22</v>
      </c>
      <c r="L487" s="304" t="s">
        <v>22</v>
      </c>
      <c r="M487" s="320" t="s">
        <v>22</v>
      </c>
      <c r="N487" s="304" t="s">
        <v>22</v>
      </c>
      <c r="O487" s="345">
        <f>SUM(D487:J487)</f>
        <v>1557</v>
      </c>
    </row>
    <row r="488" spans="2:15" x14ac:dyDescent="0.35">
      <c r="B488" s="296">
        <v>44929</v>
      </c>
      <c r="C488" s="316" t="s">
        <v>24</v>
      </c>
      <c r="D488" s="320">
        <v>5</v>
      </c>
      <c r="E488" s="304">
        <v>39</v>
      </c>
      <c r="F488" s="304">
        <v>101</v>
      </c>
      <c r="G488" s="304">
        <v>4</v>
      </c>
      <c r="H488" s="340" t="s">
        <v>22</v>
      </c>
      <c r="I488" s="320" t="s">
        <v>22</v>
      </c>
      <c r="J488" s="320" t="s">
        <v>22</v>
      </c>
      <c r="K488" s="320" t="s">
        <v>22</v>
      </c>
      <c r="L488" s="304" t="s">
        <v>22</v>
      </c>
      <c r="M488" s="320" t="s">
        <v>22</v>
      </c>
      <c r="N488" s="304" t="s">
        <v>22</v>
      </c>
      <c r="O488" s="345">
        <f>SUM(D488:J488)</f>
        <v>149</v>
      </c>
    </row>
    <row r="489" spans="2:15" x14ac:dyDescent="0.35">
      <c r="B489" s="296">
        <v>44930</v>
      </c>
      <c r="C489" s="316" t="s">
        <v>25</v>
      </c>
      <c r="D489" s="320">
        <v>14</v>
      </c>
      <c r="E489" s="304">
        <v>33</v>
      </c>
      <c r="F489" s="304">
        <v>20</v>
      </c>
      <c r="G489" s="304" t="s">
        <v>22</v>
      </c>
      <c r="H489" s="340" t="s">
        <v>22</v>
      </c>
      <c r="I489" s="320" t="s">
        <v>22</v>
      </c>
      <c r="J489" s="320" t="s">
        <v>22</v>
      </c>
      <c r="K489" s="320" t="s">
        <v>22</v>
      </c>
      <c r="L489" s="304" t="s">
        <v>22</v>
      </c>
      <c r="M489" s="320" t="s">
        <v>22</v>
      </c>
      <c r="N489" s="304" t="s">
        <v>22</v>
      </c>
      <c r="O489" s="345">
        <f>SUM(D489:J489)</f>
        <v>67</v>
      </c>
    </row>
    <row r="490" spans="2:15" x14ac:dyDescent="0.35">
      <c r="B490" s="296">
        <v>44931</v>
      </c>
      <c r="C490" s="316" t="s">
        <v>26</v>
      </c>
      <c r="D490" s="320">
        <v>210</v>
      </c>
      <c r="E490" s="304">
        <v>150</v>
      </c>
      <c r="F490" s="304">
        <v>548</v>
      </c>
      <c r="G490" s="304">
        <v>87</v>
      </c>
      <c r="H490" s="340" t="s">
        <v>22</v>
      </c>
      <c r="I490" s="320" t="s">
        <v>22</v>
      </c>
      <c r="J490" s="320">
        <v>30</v>
      </c>
      <c r="K490" s="320" t="s">
        <v>22</v>
      </c>
      <c r="L490" s="304" t="s">
        <v>22</v>
      </c>
      <c r="M490" s="304">
        <v>228</v>
      </c>
      <c r="N490" s="304">
        <v>6689</v>
      </c>
      <c r="O490" s="345">
        <f>SUM(D490:J490)</f>
        <v>1025</v>
      </c>
    </row>
    <row r="491" spans="2:15" x14ac:dyDescent="0.35">
      <c r="B491" s="296">
        <v>44932</v>
      </c>
      <c r="C491" s="316" t="s">
        <v>27</v>
      </c>
      <c r="D491" s="320">
        <v>3</v>
      </c>
      <c r="E491" s="304">
        <v>24</v>
      </c>
      <c r="F491" s="304">
        <v>30</v>
      </c>
      <c r="G491" s="304">
        <v>8</v>
      </c>
      <c r="H491" s="340" t="s">
        <v>22</v>
      </c>
      <c r="I491" s="320" t="s">
        <v>22</v>
      </c>
      <c r="J491" s="320">
        <v>2</v>
      </c>
      <c r="K491" s="320" t="s">
        <v>22</v>
      </c>
      <c r="L491" s="304">
        <v>21</v>
      </c>
      <c r="M491" s="320" t="s">
        <v>22</v>
      </c>
      <c r="N491" s="304" t="s">
        <v>22</v>
      </c>
      <c r="O491" s="345">
        <f>SUM(D491:K491)</f>
        <v>67</v>
      </c>
    </row>
    <row r="492" spans="2:15" x14ac:dyDescent="0.35">
      <c r="B492" s="296">
        <v>44933</v>
      </c>
      <c r="C492" s="316" t="s">
        <v>28</v>
      </c>
      <c r="D492" s="320">
        <v>38</v>
      </c>
      <c r="E492" s="304" t="s">
        <v>22</v>
      </c>
      <c r="F492" s="304" t="s">
        <v>22</v>
      </c>
      <c r="G492" s="304" t="s">
        <v>22</v>
      </c>
      <c r="H492" s="340" t="s">
        <v>22</v>
      </c>
      <c r="I492" s="320" t="s">
        <v>22</v>
      </c>
      <c r="J492" s="320" t="s">
        <v>22</v>
      </c>
      <c r="K492" s="320" t="s">
        <v>22</v>
      </c>
      <c r="L492" s="304" t="s">
        <v>22</v>
      </c>
      <c r="M492" s="320" t="s">
        <v>22</v>
      </c>
      <c r="N492" s="304" t="s">
        <v>22</v>
      </c>
      <c r="O492" s="320">
        <f>SUM(D492:J492)</f>
        <v>38</v>
      </c>
    </row>
    <row r="493" spans="2:15" x14ac:dyDescent="0.35">
      <c r="B493" s="296">
        <v>44934</v>
      </c>
      <c r="C493" s="316" t="s">
        <v>29</v>
      </c>
      <c r="D493" s="320">
        <v>27</v>
      </c>
      <c r="E493" s="304">
        <v>48</v>
      </c>
      <c r="F493" s="304">
        <v>280</v>
      </c>
      <c r="G493" s="304">
        <v>22</v>
      </c>
      <c r="H493" s="340" t="s">
        <v>22</v>
      </c>
      <c r="I493" s="320">
        <v>1</v>
      </c>
      <c r="J493" s="320">
        <v>5</v>
      </c>
      <c r="K493" s="320">
        <v>786</v>
      </c>
      <c r="L493" s="304" t="s">
        <v>22</v>
      </c>
      <c r="M493" s="320" t="s">
        <v>22</v>
      </c>
      <c r="N493" s="304" t="s">
        <v>22</v>
      </c>
      <c r="O493" s="320">
        <f>SUM(D493:J493)</f>
        <v>383</v>
      </c>
    </row>
    <row r="494" spans="2:15" x14ac:dyDescent="0.35">
      <c r="B494" s="296">
        <v>44935</v>
      </c>
      <c r="C494" s="316" t="s">
        <v>30</v>
      </c>
      <c r="D494" s="320">
        <v>24</v>
      </c>
      <c r="E494" s="304">
        <v>96</v>
      </c>
      <c r="F494" s="304">
        <v>48</v>
      </c>
      <c r="G494" s="304">
        <v>2</v>
      </c>
      <c r="H494" s="340" t="s">
        <v>22</v>
      </c>
      <c r="I494" s="304" t="s">
        <v>22</v>
      </c>
      <c r="J494" s="320">
        <v>1</v>
      </c>
      <c r="K494" s="320" t="s">
        <v>22</v>
      </c>
      <c r="L494" s="304" t="s">
        <v>22</v>
      </c>
      <c r="M494" s="320" t="s">
        <v>22</v>
      </c>
      <c r="N494" s="304" t="s">
        <v>22</v>
      </c>
      <c r="O494" s="320">
        <f>SUM(D494:J494)</f>
        <v>171</v>
      </c>
    </row>
    <row r="495" spans="2:15" x14ac:dyDescent="0.35">
      <c r="B495" s="296">
        <v>44936</v>
      </c>
      <c r="C495" s="316" t="s">
        <v>31</v>
      </c>
      <c r="D495" s="320">
        <v>65</v>
      </c>
      <c r="E495" s="304">
        <v>88</v>
      </c>
      <c r="F495" s="304">
        <v>131</v>
      </c>
      <c r="G495" s="304">
        <v>7</v>
      </c>
      <c r="H495" s="340" t="s">
        <v>22</v>
      </c>
      <c r="I495" s="304" t="s">
        <v>22</v>
      </c>
      <c r="J495" s="320">
        <v>3</v>
      </c>
      <c r="K495" s="320" t="s">
        <v>22</v>
      </c>
      <c r="L495" s="304">
        <v>171</v>
      </c>
      <c r="M495" s="320" t="s">
        <v>22</v>
      </c>
      <c r="N495" s="304" t="s">
        <v>22</v>
      </c>
      <c r="O495" s="320">
        <f>SUM(D495:K495)</f>
        <v>294</v>
      </c>
    </row>
    <row r="496" spans="2:15" x14ac:dyDescent="0.35">
      <c r="B496" s="296">
        <v>44937</v>
      </c>
      <c r="C496" s="316" t="s">
        <v>41</v>
      </c>
      <c r="D496" s="320">
        <v>10</v>
      </c>
      <c r="E496" s="304">
        <v>100</v>
      </c>
      <c r="F496" s="304">
        <v>288</v>
      </c>
      <c r="G496" s="304">
        <v>256</v>
      </c>
      <c r="H496" s="340" t="s">
        <v>22</v>
      </c>
      <c r="I496" s="304" t="s">
        <v>22</v>
      </c>
      <c r="J496" s="320">
        <v>18</v>
      </c>
      <c r="K496" s="320" t="s">
        <v>22</v>
      </c>
      <c r="L496" s="304" t="s">
        <v>22</v>
      </c>
      <c r="M496" s="320" t="s">
        <v>22</v>
      </c>
      <c r="N496" s="304" t="s">
        <v>22</v>
      </c>
      <c r="O496" s="320">
        <f>SUM(D496:J496)</f>
        <v>672</v>
      </c>
    </row>
    <row r="497" spans="2:15" x14ac:dyDescent="0.35">
      <c r="B497" s="296">
        <v>44938</v>
      </c>
      <c r="C497" s="316" t="s">
        <v>32</v>
      </c>
      <c r="D497" s="320" t="s">
        <v>22</v>
      </c>
      <c r="E497" s="304" t="s">
        <v>22</v>
      </c>
      <c r="F497" s="304">
        <v>58</v>
      </c>
      <c r="G497" s="304" t="s">
        <v>22</v>
      </c>
      <c r="H497" s="340" t="s">
        <v>22</v>
      </c>
      <c r="I497" s="304" t="s">
        <v>22</v>
      </c>
      <c r="J497" s="320" t="s">
        <v>22</v>
      </c>
      <c r="K497" s="320" t="s">
        <v>22</v>
      </c>
      <c r="L497" s="304" t="s">
        <v>22</v>
      </c>
      <c r="M497" s="320" t="s">
        <v>22</v>
      </c>
      <c r="N497" s="304" t="s">
        <v>22</v>
      </c>
      <c r="O497" s="320">
        <f>SUM(D497:J497)</f>
        <v>58</v>
      </c>
    </row>
    <row r="498" spans="2:15" x14ac:dyDescent="0.35">
      <c r="B498" s="296">
        <v>44939</v>
      </c>
      <c r="C498" s="316" t="s">
        <v>33</v>
      </c>
      <c r="D498" s="320" t="s">
        <v>22</v>
      </c>
      <c r="E498" s="304" t="s">
        <v>22</v>
      </c>
      <c r="F498" s="304" t="s">
        <v>22</v>
      </c>
      <c r="G498" s="304" t="s">
        <v>22</v>
      </c>
      <c r="H498" s="340" t="s">
        <v>22</v>
      </c>
      <c r="I498" s="304" t="s">
        <v>22</v>
      </c>
      <c r="J498" s="320" t="s">
        <v>22</v>
      </c>
      <c r="K498" s="320" t="s">
        <v>22</v>
      </c>
      <c r="L498" s="304" t="s">
        <v>22</v>
      </c>
      <c r="M498" s="320" t="s">
        <v>22</v>
      </c>
      <c r="N498" s="304" t="s">
        <v>22</v>
      </c>
      <c r="O498" s="320" t="s">
        <v>22</v>
      </c>
    </row>
    <row r="499" spans="2:15" x14ac:dyDescent="0.35">
      <c r="B499" s="296">
        <v>44941</v>
      </c>
      <c r="C499" s="316" t="s">
        <v>35</v>
      </c>
      <c r="D499" s="320" t="s">
        <v>22</v>
      </c>
      <c r="E499" s="304">
        <v>1</v>
      </c>
      <c r="F499" s="304">
        <v>1</v>
      </c>
      <c r="G499" s="304" t="s">
        <v>22</v>
      </c>
      <c r="H499" s="340" t="s">
        <v>22</v>
      </c>
      <c r="I499" s="304" t="s">
        <v>22</v>
      </c>
      <c r="J499" s="320">
        <v>3</v>
      </c>
      <c r="K499" s="320" t="s">
        <v>22</v>
      </c>
      <c r="L499" s="304" t="s">
        <v>22</v>
      </c>
      <c r="M499" s="320" t="s">
        <v>22</v>
      </c>
      <c r="N499" s="304" t="s">
        <v>22</v>
      </c>
      <c r="O499" s="320">
        <f t="shared" ref="O499:O503" si="21">SUM(D499:J499)</f>
        <v>5</v>
      </c>
    </row>
    <row r="500" spans="2:15" x14ac:dyDescent="0.35">
      <c r="B500" s="296">
        <v>44942</v>
      </c>
      <c r="C500" s="316" t="s">
        <v>40</v>
      </c>
      <c r="D500" s="320" t="s">
        <v>22</v>
      </c>
      <c r="E500" s="304">
        <v>465</v>
      </c>
      <c r="F500" s="344">
        <v>92</v>
      </c>
      <c r="G500" s="304" t="s">
        <v>22</v>
      </c>
      <c r="H500" s="340" t="s">
        <v>22</v>
      </c>
      <c r="I500" s="304" t="s">
        <v>22</v>
      </c>
      <c r="J500" s="320" t="s">
        <v>22</v>
      </c>
      <c r="K500" s="320" t="s">
        <v>22</v>
      </c>
      <c r="L500" s="304" t="s">
        <v>22</v>
      </c>
      <c r="M500" s="320" t="s">
        <v>22</v>
      </c>
      <c r="N500" s="304" t="s">
        <v>22</v>
      </c>
      <c r="O500" s="320">
        <f t="shared" si="21"/>
        <v>557</v>
      </c>
    </row>
    <row r="501" spans="2:15" x14ac:dyDescent="0.35">
      <c r="B501" s="296">
        <v>44943</v>
      </c>
      <c r="C501" s="316" t="s">
        <v>36</v>
      </c>
      <c r="D501" s="320" t="s">
        <v>22</v>
      </c>
      <c r="E501" s="304" t="s">
        <v>22</v>
      </c>
      <c r="F501" s="304">
        <v>4</v>
      </c>
      <c r="G501" s="304">
        <v>1</v>
      </c>
      <c r="H501" s="340" t="s">
        <v>22</v>
      </c>
      <c r="I501" s="304" t="s">
        <v>22</v>
      </c>
      <c r="J501" s="320">
        <v>1</v>
      </c>
      <c r="K501" s="320" t="s">
        <v>22</v>
      </c>
      <c r="L501" s="304" t="s">
        <v>22</v>
      </c>
      <c r="M501" s="320" t="s">
        <v>22</v>
      </c>
      <c r="N501" s="304" t="s">
        <v>22</v>
      </c>
      <c r="O501" s="320">
        <f t="shared" si="21"/>
        <v>6</v>
      </c>
    </row>
    <row r="502" spans="2:15" x14ac:dyDescent="0.35">
      <c r="B502" s="296">
        <v>44944</v>
      </c>
      <c r="C502" s="316" t="s">
        <v>42</v>
      </c>
      <c r="D502" s="320" t="s">
        <v>22</v>
      </c>
      <c r="E502" s="304">
        <v>6</v>
      </c>
      <c r="F502" s="304">
        <v>5</v>
      </c>
      <c r="G502" s="304" t="s">
        <v>22</v>
      </c>
      <c r="H502" s="340" t="s">
        <v>22</v>
      </c>
      <c r="I502" s="304" t="s">
        <v>22</v>
      </c>
      <c r="J502" s="320" t="s">
        <v>22</v>
      </c>
      <c r="K502" s="320" t="s">
        <v>22</v>
      </c>
      <c r="L502" s="304" t="s">
        <v>22</v>
      </c>
      <c r="M502" s="320" t="s">
        <v>22</v>
      </c>
      <c r="N502" s="304" t="s">
        <v>22</v>
      </c>
      <c r="O502" s="320">
        <f t="shared" si="21"/>
        <v>11</v>
      </c>
    </row>
    <row r="503" spans="2:15" x14ac:dyDescent="0.35">
      <c r="B503" s="296">
        <v>44945</v>
      </c>
      <c r="C503" s="316" t="s">
        <v>37</v>
      </c>
      <c r="D503" s="320">
        <v>473</v>
      </c>
      <c r="E503" s="304" t="s">
        <v>22</v>
      </c>
      <c r="F503" s="304" t="s">
        <v>22</v>
      </c>
      <c r="G503" s="304">
        <v>13</v>
      </c>
      <c r="H503" s="340" t="s">
        <v>22</v>
      </c>
      <c r="I503" s="304" t="s">
        <v>22</v>
      </c>
      <c r="J503" s="320">
        <v>114</v>
      </c>
      <c r="K503" s="320" t="s">
        <v>22</v>
      </c>
      <c r="L503" s="304" t="s">
        <v>22</v>
      </c>
      <c r="M503" s="320" t="s">
        <v>22</v>
      </c>
      <c r="N503" s="304" t="s">
        <v>22</v>
      </c>
      <c r="O503" s="320">
        <f t="shared" si="21"/>
        <v>600</v>
      </c>
    </row>
    <row r="504" spans="2:15" x14ac:dyDescent="0.35">
      <c r="B504" s="300">
        <v>44946</v>
      </c>
      <c r="C504" s="324" t="s">
        <v>38</v>
      </c>
      <c r="D504" s="325">
        <f>SUM(D486:D503)</f>
        <v>1475</v>
      </c>
      <c r="E504" s="325">
        <f>SUM(E486:E503)</f>
        <v>1861</v>
      </c>
      <c r="F504" s="325">
        <f>SUM(F486:F503)</f>
        <v>3112</v>
      </c>
      <c r="G504" s="325">
        <f>SUM(G486:G503)</f>
        <v>703</v>
      </c>
      <c r="H504" s="325" t="s">
        <v>22</v>
      </c>
      <c r="I504" s="325">
        <f>SUM(I486:I503)</f>
        <v>28</v>
      </c>
      <c r="J504" s="325">
        <f>SUM(J486:J503)</f>
        <v>323</v>
      </c>
      <c r="K504" s="325">
        <v>786</v>
      </c>
      <c r="L504" s="346">
        <f>+L486</f>
        <v>553</v>
      </c>
      <c r="M504" s="325">
        <v>228</v>
      </c>
      <c r="N504" s="325">
        <v>6689</v>
      </c>
      <c r="O504" s="347">
        <f>SUM(D504:N504)</f>
        <v>15758</v>
      </c>
    </row>
    <row r="505" spans="2:15" x14ac:dyDescent="0.35">
      <c r="B505" s="296">
        <v>44958</v>
      </c>
      <c r="C505" s="316" t="s">
        <v>21</v>
      </c>
      <c r="D505" s="320">
        <v>412</v>
      </c>
      <c r="E505" s="320">
        <v>400</v>
      </c>
      <c r="F505" s="320">
        <v>775</v>
      </c>
      <c r="G505" s="320">
        <v>80</v>
      </c>
      <c r="H505" s="340" t="s">
        <v>22</v>
      </c>
      <c r="I505" s="320">
        <v>12</v>
      </c>
      <c r="J505" s="320">
        <v>22</v>
      </c>
      <c r="K505" s="320" t="s">
        <v>22</v>
      </c>
      <c r="L505" s="320">
        <v>432</v>
      </c>
      <c r="M505" s="320" t="s">
        <v>22</v>
      </c>
      <c r="N505" s="304" t="s">
        <v>22</v>
      </c>
      <c r="O505" s="320">
        <f>SUM(D505:K505)</f>
        <v>1701</v>
      </c>
    </row>
    <row r="506" spans="2:15" x14ac:dyDescent="0.35">
      <c r="B506" s="296">
        <v>44959</v>
      </c>
      <c r="C506" s="316" t="s">
        <v>23</v>
      </c>
      <c r="D506" s="320">
        <v>204</v>
      </c>
      <c r="E506" s="304">
        <v>285</v>
      </c>
      <c r="F506" s="304">
        <v>757</v>
      </c>
      <c r="G506" s="304">
        <v>332</v>
      </c>
      <c r="H506" s="340" t="s">
        <v>22</v>
      </c>
      <c r="I506" s="304">
        <v>34</v>
      </c>
      <c r="J506" s="320">
        <v>90</v>
      </c>
      <c r="K506" s="320" t="s">
        <v>22</v>
      </c>
      <c r="L506" s="304" t="s">
        <v>22</v>
      </c>
      <c r="M506" s="320" t="s">
        <v>22</v>
      </c>
      <c r="N506" s="304" t="s">
        <v>22</v>
      </c>
      <c r="O506" s="320">
        <f>SUM(D506:J506)</f>
        <v>1702</v>
      </c>
    </row>
    <row r="507" spans="2:15" x14ac:dyDescent="0.35">
      <c r="B507" s="296">
        <v>44960</v>
      </c>
      <c r="C507" s="316" t="s">
        <v>24</v>
      </c>
      <c r="D507" s="320">
        <v>13</v>
      </c>
      <c r="E507" s="304">
        <v>48</v>
      </c>
      <c r="F507" s="304">
        <v>73</v>
      </c>
      <c r="G507" s="304" t="s">
        <v>22</v>
      </c>
      <c r="H507" s="340" t="s">
        <v>22</v>
      </c>
      <c r="I507" s="304" t="s">
        <v>22</v>
      </c>
      <c r="J507" s="320" t="s">
        <v>22</v>
      </c>
      <c r="K507" s="320" t="s">
        <v>22</v>
      </c>
      <c r="L507" s="304" t="s">
        <v>22</v>
      </c>
      <c r="M507" s="320" t="s">
        <v>22</v>
      </c>
      <c r="N507" s="304" t="s">
        <v>22</v>
      </c>
      <c r="O507" s="320">
        <f>SUM(D507:J507)</f>
        <v>134</v>
      </c>
    </row>
    <row r="508" spans="2:15" x14ac:dyDescent="0.35">
      <c r="B508" s="296">
        <v>44961</v>
      </c>
      <c r="C508" s="316" t="s">
        <v>25</v>
      </c>
      <c r="D508" s="320">
        <v>20</v>
      </c>
      <c r="E508" s="304">
        <v>22</v>
      </c>
      <c r="F508" s="304">
        <v>14</v>
      </c>
      <c r="G508" s="304" t="s">
        <v>22</v>
      </c>
      <c r="H508" s="340" t="s">
        <v>22</v>
      </c>
      <c r="I508" s="304">
        <v>1</v>
      </c>
      <c r="J508" s="320" t="s">
        <v>22</v>
      </c>
      <c r="K508" s="320" t="s">
        <v>22</v>
      </c>
      <c r="L508" s="304" t="s">
        <v>22</v>
      </c>
      <c r="M508" s="320" t="s">
        <v>22</v>
      </c>
      <c r="N508" s="304" t="s">
        <v>22</v>
      </c>
      <c r="O508" s="320">
        <f>SUM(D508:J508)</f>
        <v>57</v>
      </c>
    </row>
    <row r="509" spans="2:15" x14ac:dyDescent="0.35">
      <c r="B509" s="296">
        <v>44962</v>
      </c>
      <c r="C509" s="316" t="s">
        <v>26</v>
      </c>
      <c r="D509" s="320">
        <v>162</v>
      </c>
      <c r="E509" s="304">
        <v>190</v>
      </c>
      <c r="F509" s="304">
        <v>330</v>
      </c>
      <c r="G509" s="304">
        <v>77</v>
      </c>
      <c r="H509" s="340" t="s">
        <v>22</v>
      </c>
      <c r="I509" s="304" t="s">
        <v>22</v>
      </c>
      <c r="J509" s="320">
        <v>17</v>
      </c>
      <c r="K509" s="320" t="s">
        <v>22</v>
      </c>
      <c r="L509" s="304" t="s">
        <v>22</v>
      </c>
      <c r="M509" s="304">
        <v>214</v>
      </c>
      <c r="N509" s="304">
        <v>8041</v>
      </c>
      <c r="O509" s="320">
        <f>SUM(D509:J509)</f>
        <v>776</v>
      </c>
    </row>
    <row r="510" spans="2:15" x14ac:dyDescent="0.35">
      <c r="B510" s="296">
        <v>44963</v>
      </c>
      <c r="C510" s="316" t="s">
        <v>27</v>
      </c>
      <c r="D510" s="320">
        <v>4</v>
      </c>
      <c r="E510" s="304">
        <v>33</v>
      </c>
      <c r="F510" s="304">
        <v>30</v>
      </c>
      <c r="G510" s="304">
        <v>3</v>
      </c>
      <c r="H510" s="340" t="s">
        <v>22</v>
      </c>
      <c r="I510" s="304">
        <v>4</v>
      </c>
      <c r="J510" s="320">
        <v>1</v>
      </c>
      <c r="K510" s="320" t="s">
        <v>22</v>
      </c>
      <c r="L510" s="304">
        <v>20</v>
      </c>
      <c r="M510" s="320" t="s">
        <v>22</v>
      </c>
      <c r="N510" s="304" t="s">
        <v>22</v>
      </c>
      <c r="O510" s="320">
        <f>SUM(D510:K510)</f>
        <v>75</v>
      </c>
    </row>
    <row r="511" spans="2:15" x14ac:dyDescent="0.35">
      <c r="B511" s="296">
        <v>44964</v>
      </c>
      <c r="C511" s="316" t="s">
        <v>28</v>
      </c>
      <c r="D511" s="320">
        <v>70</v>
      </c>
      <c r="E511" s="304" t="s">
        <v>22</v>
      </c>
      <c r="F511" s="304" t="s">
        <v>22</v>
      </c>
      <c r="G511" s="304" t="s">
        <v>22</v>
      </c>
      <c r="H511" s="340" t="s">
        <v>22</v>
      </c>
      <c r="I511" s="304" t="s">
        <v>22</v>
      </c>
      <c r="J511" s="320" t="s">
        <v>22</v>
      </c>
      <c r="K511" s="320" t="s">
        <v>22</v>
      </c>
      <c r="L511" s="304" t="s">
        <v>22</v>
      </c>
      <c r="M511" s="320" t="s">
        <v>22</v>
      </c>
      <c r="N511" s="304" t="s">
        <v>22</v>
      </c>
      <c r="O511" s="320">
        <f>SUM(D511:J511)</f>
        <v>70</v>
      </c>
    </row>
    <row r="512" spans="2:15" x14ac:dyDescent="0.35">
      <c r="B512" s="296">
        <v>44965</v>
      </c>
      <c r="C512" s="316" t="s">
        <v>29</v>
      </c>
      <c r="D512" s="320">
        <v>41</v>
      </c>
      <c r="E512" s="304">
        <v>78</v>
      </c>
      <c r="F512" s="304">
        <v>239</v>
      </c>
      <c r="G512" s="304">
        <v>15</v>
      </c>
      <c r="H512" s="340" t="s">
        <v>22</v>
      </c>
      <c r="I512" s="304">
        <v>1</v>
      </c>
      <c r="J512" s="320">
        <v>4</v>
      </c>
      <c r="K512" s="320">
        <v>643</v>
      </c>
      <c r="L512" s="304" t="s">
        <v>22</v>
      </c>
      <c r="M512" s="320" t="s">
        <v>22</v>
      </c>
      <c r="N512" s="304" t="s">
        <v>22</v>
      </c>
      <c r="O512" s="320">
        <f>SUM(D512:J512)</f>
        <v>378</v>
      </c>
    </row>
    <row r="513" spans="2:15" x14ac:dyDescent="0.35">
      <c r="B513" s="296">
        <v>44966</v>
      </c>
      <c r="C513" s="316" t="s">
        <v>30</v>
      </c>
      <c r="D513" s="320">
        <v>39</v>
      </c>
      <c r="E513" s="304">
        <v>81</v>
      </c>
      <c r="F513" s="304">
        <v>67</v>
      </c>
      <c r="G513" s="304">
        <v>16</v>
      </c>
      <c r="H513" s="340" t="s">
        <v>22</v>
      </c>
      <c r="I513" s="304" t="s">
        <v>22</v>
      </c>
      <c r="J513" s="320">
        <v>1</v>
      </c>
      <c r="K513" s="320" t="s">
        <v>22</v>
      </c>
      <c r="L513" s="304" t="s">
        <v>22</v>
      </c>
      <c r="M513" s="320" t="s">
        <v>22</v>
      </c>
      <c r="N513" s="304" t="s">
        <v>22</v>
      </c>
      <c r="O513" s="320">
        <f>SUM(D513:J513)</f>
        <v>204</v>
      </c>
    </row>
    <row r="514" spans="2:15" x14ac:dyDescent="0.35">
      <c r="B514" s="296">
        <v>44967</v>
      </c>
      <c r="C514" s="316" t="s">
        <v>31</v>
      </c>
      <c r="D514" s="320">
        <v>86</v>
      </c>
      <c r="E514" s="304">
        <v>139</v>
      </c>
      <c r="F514" s="304">
        <v>107</v>
      </c>
      <c r="G514" s="304">
        <v>7</v>
      </c>
      <c r="H514" s="340" t="s">
        <v>22</v>
      </c>
      <c r="I514" s="304">
        <v>1</v>
      </c>
      <c r="J514" s="320" t="s">
        <v>22</v>
      </c>
      <c r="K514" s="320" t="s">
        <v>22</v>
      </c>
      <c r="L514" s="304">
        <v>138</v>
      </c>
      <c r="M514" s="320" t="s">
        <v>22</v>
      </c>
      <c r="N514" s="304" t="s">
        <v>22</v>
      </c>
      <c r="O514" s="320">
        <f>SUM(D514:K514)</f>
        <v>340</v>
      </c>
    </row>
    <row r="515" spans="2:15" x14ac:dyDescent="0.35">
      <c r="B515" s="296">
        <v>44968</v>
      </c>
      <c r="C515" s="316" t="s">
        <v>41</v>
      </c>
      <c r="D515" s="320">
        <v>13</v>
      </c>
      <c r="E515" s="304">
        <v>131</v>
      </c>
      <c r="F515" s="304">
        <v>269</v>
      </c>
      <c r="G515" s="304">
        <v>291</v>
      </c>
      <c r="H515" s="340" t="s">
        <v>22</v>
      </c>
      <c r="I515" s="304" t="s">
        <v>22</v>
      </c>
      <c r="J515" s="320">
        <v>15</v>
      </c>
      <c r="K515" s="320" t="s">
        <v>22</v>
      </c>
      <c r="L515" s="304" t="s">
        <v>22</v>
      </c>
      <c r="M515" s="320" t="s">
        <v>22</v>
      </c>
      <c r="N515" s="304" t="s">
        <v>22</v>
      </c>
      <c r="O515" s="320">
        <f t="shared" ref="O515:O522" si="22">SUM(D515:J515)</f>
        <v>719</v>
      </c>
    </row>
    <row r="516" spans="2:15" x14ac:dyDescent="0.35">
      <c r="B516" s="296">
        <v>44969</v>
      </c>
      <c r="C516" s="316" t="s">
        <v>32</v>
      </c>
      <c r="D516" s="320" t="s">
        <v>22</v>
      </c>
      <c r="E516" s="304" t="s">
        <v>22</v>
      </c>
      <c r="F516" s="304">
        <v>47</v>
      </c>
      <c r="G516" s="304" t="s">
        <v>22</v>
      </c>
      <c r="H516" s="340" t="s">
        <v>22</v>
      </c>
      <c r="I516" s="304" t="s">
        <v>22</v>
      </c>
      <c r="J516" s="320" t="s">
        <v>22</v>
      </c>
      <c r="K516" s="320" t="s">
        <v>22</v>
      </c>
      <c r="L516" s="304" t="s">
        <v>22</v>
      </c>
      <c r="M516" s="320" t="s">
        <v>22</v>
      </c>
      <c r="N516" s="304" t="s">
        <v>22</v>
      </c>
      <c r="O516" s="320">
        <f t="shared" si="22"/>
        <v>47</v>
      </c>
    </row>
    <row r="517" spans="2:15" x14ac:dyDescent="0.35">
      <c r="B517" s="296">
        <v>44970</v>
      </c>
      <c r="C517" s="316" t="s">
        <v>33</v>
      </c>
      <c r="D517" s="320" t="s">
        <v>22</v>
      </c>
      <c r="E517" s="304" t="s">
        <v>22</v>
      </c>
      <c r="F517" s="304">
        <v>3</v>
      </c>
      <c r="G517" s="304" t="s">
        <v>22</v>
      </c>
      <c r="H517" s="340" t="s">
        <v>22</v>
      </c>
      <c r="I517" s="304" t="s">
        <v>22</v>
      </c>
      <c r="J517" s="320" t="s">
        <v>22</v>
      </c>
      <c r="K517" s="320" t="s">
        <v>22</v>
      </c>
      <c r="L517" s="304" t="s">
        <v>22</v>
      </c>
      <c r="M517" s="320" t="s">
        <v>22</v>
      </c>
      <c r="N517" s="304" t="s">
        <v>22</v>
      </c>
      <c r="O517" s="320">
        <f t="shared" si="22"/>
        <v>3</v>
      </c>
    </row>
    <row r="518" spans="2:15" x14ac:dyDescent="0.35">
      <c r="B518" s="296">
        <v>44972</v>
      </c>
      <c r="C518" s="316" t="s">
        <v>35</v>
      </c>
      <c r="D518" s="320" t="s">
        <v>22</v>
      </c>
      <c r="E518" s="304" t="s">
        <v>22</v>
      </c>
      <c r="F518" s="304">
        <v>1</v>
      </c>
      <c r="G518" s="304" t="s">
        <v>22</v>
      </c>
      <c r="H518" s="340" t="s">
        <v>22</v>
      </c>
      <c r="I518" s="304" t="s">
        <v>22</v>
      </c>
      <c r="J518" s="320" t="s">
        <v>22</v>
      </c>
      <c r="K518" s="320" t="s">
        <v>22</v>
      </c>
      <c r="L518" s="304" t="s">
        <v>22</v>
      </c>
      <c r="M518" s="320" t="s">
        <v>22</v>
      </c>
      <c r="N518" s="304" t="s">
        <v>22</v>
      </c>
      <c r="O518" s="320">
        <f t="shared" si="22"/>
        <v>1</v>
      </c>
    </row>
    <row r="519" spans="2:15" x14ac:dyDescent="0.35">
      <c r="B519" s="296">
        <v>44973</v>
      </c>
      <c r="C519" s="316" t="s">
        <v>40</v>
      </c>
      <c r="D519" s="320" t="s">
        <v>22</v>
      </c>
      <c r="E519" s="304">
        <v>589</v>
      </c>
      <c r="F519" s="344">
        <v>51</v>
      </c>
      <c r="G519" s="304" t="s">
        <v>22</v>
      </c>
      <c r="H519" s="340" t="s">
        <v>22</v>
      </c>
      <c r="I519" s="304" t="s">
        <v>22</v>
      </c>
      <c r="J519" s="320" t="s">
        <v>22</v>
      </c>
      <c r="K519" s="320" t="s">
        <v>22</v>
      </c>
      <c r="L519" s="304" t="s">
        <v>22</v>
      </c>
      <c r="M519" s="320" t="s">
        <v>22</v>
      </c>
      <c r="N519" s="304" t="s">
        <v>22</v>
      </c>
      <c r="O519" s="320">
        <f t="shared" si="22"/>
        <v>640</v>
      </c>
    </row>
    <row r="520" spans="2:15" x14ac:dyDescent="0.35">
      <c r="B520" s="296">
        <v>44974</v>
      </c>
      <c r="C520" s="316" t="s">
        <v>36</v>
      </c>
      <c r="D520" s="320">
        <v>1</v>
      </c>
      <c r="E520" s="304" t="s">
        <v>22</v>
      </c>
      <c r="F520" s="304">
        <v>4</v>
      </c>
      <c r="G520" s="304" t="s">
        <v>22</v>
      </c>
      <c r="H520" s="340" t="s">
        <v>22</v>
      </c>
      <c r="I520" s="304" t="s">
        <v>22</v>
      </c>
      <c r="J520" s="320">
        <v>4</v>
      </c>
      <c r="K520" s="320" t="s">
        <v>22</v>
      </c>
      <c r="L520" s="304" t="s">
        <v>22</v>
      </c>
      <c r="M520" s="320" t="s">
        <v>22</v>
      </c>
      <c r="N520" s="304" t="s">
        <v>22</v>
      </c>
      <c r="O520" s="320">
        <f t="shared" si="22"/>
        <v>9</v>
      </c>
    </row>
    <row r="521" spans="2:15" x14ac:dyDescent="0.35">
      <c r="B521" s="296">
        <v>44975</v>
      </c>
      <c r="C521" s="316" t="s">
        <v>42</v>
      </c>
      <c r="D521" s="320" t="s">
        <v>22</v>
      </c>
      <c r="E521" s="304">
        <v>6</v>
      </c>
      <c r="F521" s="304">
        <v>2</v>
      </c>
      <c r="G521" s="304">
        <v>1</v>
      </c>
      <c r="H521" s="340" t="s">
        <v>22</v>
      </c>
      <c r="I521" s="304" t="s">
        <v>22</v>
      </c>
      <c r="J521" s="320" t="s">
        <v>22</v>
      </c>
      <c r="K521" s="320" t="s">
        <v>22</v>
      </c>
      <c r="L521" s="304" t="s">
        <v>22</v>
      </c>
      <c r="M521" s="320" t="s">
        <v>22</v>
      </c>
      <c r="N521" s="304" t="s">
        <v>22</v>
      </c>
      <c r="O521" s="320">
        <f t="shared" si="22"/>
        <v>9</v>
      </c>
    </row>
    <row r="522" spans="2:15" x14ac:dyDescent="0.35">
      <c r="B522" s="296">
        <v>44976</v>
      </c>
      <c r="C522" s="316" t="s">
        <v>37</v>
      </c>
      <c r="D522" s="320">
        <v>215</v>
      </c>
      <c r="E522" s="304" t="s">
        <v>22</v>
      </c>
      <c r="F522" s="304">
        <v>0</v>
      </c>
      <c r="G522" s="304">
        <v>16</v>
      </c>
      <c r="H522" s="340" t="s">
        <v>22</v>
      </c>
      <c r="I522" s="304" t="s">
        <v>22</v>
      </c>
      <c r="J522" s="320">
        <v>74</v>
      </c>
      <c r="K522" s="320" t="s">
        <v>22</v>
      </c>
      <c r="L522" s="304" t="s">
        <v>22</v>
      </c>
      <c r="M522" s="320" t="s">
        <v>22</v>
      </c>
      <c r="N522" s="304" t="s">
        <v>22</v>
      </c>
      <c r="O522" s="320">
        <f t="shared" si="22"/>
        <v>305</v>
      </c>
    </row>
    <row r="523" spans="2:15" x14ac:dyDescent="0.35">
      <c r="B523" s="300">
        <v>44977</v>
      </c>
      <c r="C523" s="324" t="s">
        <v>38</v>
      </c>
      <c r="D523" s="325">
        <f>SUM(D505:D522)</f>
        <v>1280</v>
      </c>
      <c r="E523" s="325">
        <f>SUM(E505:E522)</f>
        <v>2002</v>
      </c>
      <c r="F523" s="325">
        <f>SUM(F505:F522)</f>
        <v>2769</v>
      </c>
      <c r="G523" s="325">
        <f>SUM(G505:G522)</f>
        <v>838</v>
      </c>
      <c r="H523" s="325" t="s">
        <v>22</v>
      </c>
      <c r="I523" s="325">
        <f>SUM(I505:I522)</f>
        <v>53</v>
      </c>
      <c r="J523" s="325">
        <f>SUM(J505:J522)</f>
        <v>228</v>
      </c>
      <c r="K523" s="325">
        <v>643</v>
      </c>
      <c r="L523" s="346">
        <f>+L505</f>
        <v>432</v>
      </c>
      <c r="M523" s="348">
        <v>214</v>
      </c>
      <c r="N523" s="348">
        <v>8041</v>
      </c>
      <c r="O523" s="347">
        <f>SUM(D523:N523)</f>
        <v>16500</v>
      </c>
    </row>
    <row r="524" spans="2:15" x14ac:dyDescent="0.35">
      <c r="B524" s="296">
        <v>44986</v>
      </c>
      <c r="C524" s="316" t="s">
        <v>21</v>
      </c>
      <c r="D524" s="349">
        <v>408</v>
      </c>
      <c r="E524" s="349">
        <v>1091</v>
      </c>
      <c r="F524" s="350">
        <v>859</v>
      </c>
      <c r="G524" s="350">
        <v>104</v>
      </c>
      <c r="H524" s="340" t="s">
        <v>22</v>
      </c>
      <c r="I524" s="350">
        <v>9</v>
      </c>
      <c r="J524" s="350">
        <v>23</v>
      </c>
      <c r="K524" s="351" t="s">
        <v>22</v>
      </c>
      <c r="L524" s="350">
        <v>285</v>
      </c>
      <c r="M524" s="320" t="s">
        <v>22</v>
      </c>
      <c r="N524" s="304" t="s">
        <v>22</v>
      </c>
      <c r="O524" s="349">
        <v>2485</v>
      </c>
    </row>
    <row r="525" spans="2:15" x14ac:dyDescent="0.35">
      <c r="B525" s="296">
        <v>44987</v>
      </c>
      <c r="C525" s="316" t="s">
        <v>23</v>
      </c>
      <c r="D525" s="352">
        <v>263</v>
      </c>
      <c r="E525" s="352">
        <v>600</v>
      </c>
      <c r="F525" s="353">
        <v>1087</v>
      </c>
      <c r="G525" s="353">
        <v>620</v>
      </c>
      <c r="H525" s="340" t="s">
        <v>22</v>
      </c>
      <c r="I525" s="353">
        <v>50</v>
      </c>
      <c r="J525" s="353">
        <v>101</v>
      </c>
      <c r="K525" s="351" t="s">
        <v>22</v>
      </c>
      <c r="L525" s="304" t="s">
        <v>22</v>
      </c>
      <c r="M525" s="320" t="s">
        <v>22</v>
      </c>
      <c r="N525" s="304" t="s">
        <v>22</v>
      </c>
      <c r="O525" s="349">
        <v>2671</v>
      </c>
    </row>
    <row r="526" spans="2:15" x14ac:dyDescent="0.35">
      <c r="B526" s="296">
        <v>44988</v>
      </c>
      <c r="C526" s="316" t="s">
        <v>24</v>
      </c>
      <c r="D526" s="352">
        <v>21</v>
      </c>
      <c r="E526" s="352">
        <v>49</v>
      </c>
      <c r="F526" s="353">
        <v>88</v>
      </c>
      <c r="G526" s="353">
        <v>1</v>
      </c>
      <c r="H526" s="340" t="s">
        <v>22</v>
      </c>
      <c r="I526" s="354" t="s">
        <v>22</v>
      </c>
      <c r="J526" s="353">
        <v>1</v>
      </c>
      <c r="K526" s="351" t="s">
        <v>22</v>
      </c>
      <c r="L526" s="304" t="s">
        <v>22</v>
      </c>
      <c r="M526" s="320" t="s">
        <v>22</v>
      </c>
      <c r="N526" s="304" t="s">
        <v>22</v>
      </c>
      <c r="O526" s="349">
        <v>160</v>
      </c>
    </row>
    <row r="527" spans="2:15" x14ac:dyDescent="0.35">
      <c r="B527" s="296">
        <v>44989</v>
      </c>
      <c r="C527" s="316" t="s">
        <v>25</v>
      </c>
      <c r="D527" s="352">
        <v>24</v>
      </c>
      <c r="E527" s="352">
        <v>46</v>
      </c>
      <c r="F527" s="353">
        <v>19</v>
      </c>
      <c r="G527" s="353">
        <v>1</v>
      </c>
      <c r="H527" s="340" t="s">
        <v>22</v>
      </c>
      <c r="I527" s="353">
        <v>1</v>
      </c>
      <c r="J527" s="354" t="s">
        <v>22</v>
      </c>
      <c r="K527" s="351" t="s">
        <v>22</v>
      </c>
      <c r="L527" s="304" t="s">
        <v>22</v>
      </c>
      <c r="M527" s="320" t="s">
        <v>22</v>
      </c>
      <c r="N527" s="304" t="s">
        <v>22</v>
      </c>
      <c r="O527" s="349">
        <v>90</v>
      </c>
    </row>
    <row r="528" spans="2:15" x14ac:dyDescent="0.35">
      <c r="B528" s="296">
        <v>44990</v>
      </c>
      <c r="C528" s="316" t="s">
        <v>26</v>
      </c>
      <c r="D528" s="352">
        <v>36</v>
      </c>
      <c r="E528" s="352">
        <v>204</v>
      </c>
      <c r="F528" s="354" t="s">
        <v>22</v>
      </c>
      <c r="G528" s="354" t="s">
        <v>22</v>
      </c>
      <c r="H528" s="340" t="s">
        <v>22</v>
      </c>
      <c r="I528" s="353">
        <v>2</v>
      </c>
      <c r="J528" s="353">
        <v>16</v>
      </c>
      <c r="K528" s="351" t="s">
        <v>22</v>
      </c>
      <c r="L528" s="304" t="s">
        <v>22</v>
      </c>
      <c r="M528" s="353">
        <v>347</v>
      </c>
      <c r="N528" s="353">
        <v>11709</v>
      </c>
      <c r="O528" s="349">
        <v>256</v>
      </c>
    </row>
    <row r="529" spans="2:15" x14ac:dyDescent="0.35">
      <c r="B529" s="296">
        <v>44991</v>
      </c>
      <c r="C529" s="316" t="s">
        <v>27</v>
      </c>
      <c r="D529" s="352">
        <v>9</v>
      </c>
      <c r="E529" s="352">
        <v>57</v>
      </c>
      <c r="F529" s="353">
        <v>35</v>
      </c>
      <c r="G529" s="353">
        <v>10</v>
      </c>
      <c r="H529" s="340" t="s">
        <v>22</v>
      </c>
      <c r="I529" s="353">
        <v>3</v>
      </c>
      <c r="J529" s="353">
        <v>2</v>
      </c>
      <c r="K529" s="351" t="s">
        <v>22</v>
      </c>
      <c r="L529" s="353">
        <v>24</v>
      </c>
      <c r="M529" s="320" t="s">
        <v>22</v>
      </c>
      <c r="N529" s="304" t="s">
        <v>22</v>
      </c>
      <c r="O529" s="349">
        <v>113</v>
      </c>
    </row>
    <row r="530" spans="2:15" x14ac:dyDescent="0.35">
      <c r="B530" s="296">
        <v>44992</v>
      </c>
      <c r="C530" s="316" t="s">
        <v>28</v>
      </c>
      <c r="D530" s="352">
        <v>151</v>
      </c>
      <c r="E530" s="355" t="s">
        <v>22</v>
      </c>
      <c r="F530" s="355" t="s">
        <v>22</v>
      </c>
      <c r="G530" s="355" t="s">
        <v>22</v>
      </c>
      <c r="H530" s="340" t="s">
        <v>22</v>
      </c>
      <c r="I530" s="340" t="s">
        <v>22</v>
      </c>
      <c r="J530" s="340" t="s">
        <v>22</v>
      </c>
      <c r="K530" s="351" t="s">
        <v>22</v>
      </c>
      <c r="L530" s="304" t="s">
        <v>22</v>
      </c>
      <c r="M530" s="320" t="s">
        <v>22</v>
      </c>
      <c r="N530" s="304" t="s">
        <v>22</v>
      </c>
      <c r="O530" s="345">
        <f>SUM(D530:J530)</f>
        <v>151</v>
      </c>
    </row>
    <row r="531" spans="2:15" x14ac:dyDescent="0.35">
      <c r="B531" s="296">
        <v>44993</v>
      </c>
      <c r="C531" s="316" t="s">
        <v>29</v>
      </c>
      <c r="D531" s="352">
        <v>43</v>
      </c>
      <c r="E531" s="352">
        <v>106</v>
      </c>
      <c r="F531" s="353">
        <v>190</v>
      </c>
      <c r="G531" s="353">
        <v>8</v>
      </c>
      <c r="H531" s="340" t="s">
        <v>22</v>
      </c>
      <c r="I531" s="340" t="s">
        <v>22</v>
      </c>
      <c r="J531" s="340" t="s">
        <v>22</v>
      </c>
      <c r="K531" s="293">
        <v>745</v>
      </c>
      <c r="L531" s="304" t="s">
        <v>22</v>
      </c>
      <c r="M531" s="320" t="s">
        <v>22</v>
      </c>
      <c r="N531" s="304" t="s">
        <v>22</v>
      </c>
      <c r="O531" s="349">
        <v>347</v>
      </c>
    </row>
    <row r="532" spans="2:15" x14ac:dyDescent="0.35">
      <c r="B532" s="296">
        <v>44994</v>
      </c>
      <c r="C532" s="316" t="s">
        <v>30</v>
      </c>
      <c r="D532" s="352">
        <v>39</v>
      </c>
      <c r="E532" s="352">
        <v>125</v>
      </c>
      <c r="F532" s="353">
        <v>86</v>
      </c>
      <c r="G532" s="353">
        <v>17</v>
      </c>
      <c r="H532" s="340" t="s">
        <v>22</v>
      </c>
      <c r="I532" s="353">
        <v>2</v>
      </c>
      <c r="J532" s="340" t="s">
        <v>22</v>
      </c>
      <c r="K532" s="340" t="s">
        <v>22</v>
      </c>
      <c r="L532" s="304" t="s">
        <v>22</v>
      </c>
      <c r="M532" s="320" t="s">
        <v>22</v>
      </c>
      <c r="N532" s="304" t="s">
        <v>22</v>
      </c>
      <c r="O532" s="349">
        <v>267</v>
      </c>
    </row>
    <row r="533" spans="2:15" x14ac:dyDescent="0.35">
      <c r="B533" s="296">
        <v>44995</v>
      </c>
      <c r="C533" s="316" t="s">
        <v>31</v>
      </c>
      <c r="D533" s="352">
        <v>120</v>
      </c>
      <c r="E533" s="352">
        <v>119</v>
      </c>
      <c r="F533" s="353">
        <v>142</v>
      </c>
      <c r="G533" s="353">
        <v>14</v>
      </c>
      <c r="H533" s="340" t="s">
        <v>22</v>
      </c>
      <c r="I533" s="340" t="s">
        <v>22</v>
      </c>
      <c r="J533" s="354" t="s">
        <v>22</v>
      </c>
      <c r="K533" s="340" t="s">
        <v>22</v>
      </c>
      <c r="L533" s="353">
        <v>134</v>
      </c>
      <c r="M533" s="320" t="s">
        <v>22</v>
      </c>
      <c r="N533" s="304" t="s">
        <v>22</v>
      </c>
      <c r="O533" s="349">
        <v>395</v>
      </c>
    </row>
    <row r="534" spans="2:15" x14ac:dyDescent="0.35">
      <c r="B534" s="296">
        <v>44996</v>
      </c>
      <c r="C534" s="316" t="s">
        <v>41</v>
      </c>
      <c r="D534" s="352">
        <v>12</v>
      </c>
      <c r="E534" s="352">
        <v>163</v>
      </c>
      <c r="F534" s="353">
        <v>334</v>
      </c>
      <c r="G534" s="353">
        <v>405</v>
      </c>
      <c r="H534" s="340" t="s">
        <v>22</v>
      </c>
      <c r="I534" s="340" t="s">
        <v>22</v>
      </c>
      <c r="J534" s="353">
        <v>14</v>
      </c>
      <c r="K534" s="340" t="s">
        <v>22</v>
      </c>
      <c r="L534" s="304" t="s">
        <v>22</v>
      </c>
      <c r="M534" s="320" t="s">
        <v>22</v>
      </c>
      <c r="N534" s="304" t="s">
        <v>22</v>
      </c>
      <c r="O534" s="349">
        <v>928</v>
      </c>
    </row>
    <row r="535" spans="2:15" x14ac:dyDescent="0.35">
      <c r="B535" s="296">
        <v>44997</v>
      </c>
      <c r="C535" s="316" t="s">
        <v>32</v>
      </c>
      <c r="D535" s="356" t="s">
        <v>22</v>
      </c>
      <c r="E535" s="356" t="s">
        <v>22</v>
      </c>
      <c r="F535" s="353">
        <v>85</v>
      </c>
      <c r="G535" s="340" t="s">
        <v>22</v>
      </c>
      <c r="H535" s="340" t="s">
        <v>22</v>
      </c>
      <c r="I535" s="340" t="s">
        <v>22</v>
      </c>
      <c r="J535" s="340" t="s">
        <v>22</v>
      </c>
      <c r="K535" s="340" t="s">
        <v>22</v>
      </c>
      <c r="L535" s="304" t="s">
        <v>22</v>
      </c>
      <c r="M535" s="320" t="s">
        <v>22</v>
      </c>
      <c r="N535" s="304" t="s">
        <v>22</v>
      </c>
      <c r="O535" s="349">
        <v>97</v>
      </c>
    </row>
    <row r="536" spans="2:15" x14ac:dyDescent="0.35">
      <c r="B536" s="296">
        <v>44998</v>
      </c>
      <c r="C536" s="316" t="s">
        <v>33</v>
      </c>
      <c r="D536" s="356" t="s">
        <v>22</v>
      </c>
      <c r="E536" s="356" t="s">
        <v>22</v>
      </c>
      <c r="F536" s="353">
        <v>4</v>
      </c>
      <c r="G536" s="340" t="s">
        <v>22</v>
      </c>
      <c r="H536" s="340" t="s">
        <v>22</v>
      </c>
      <c r="I536" s="340" t="s">
        <v>22</v>
      </c>
      <c r="J536" s="340" t="s">
        <v>22</v>
      </c>
      <c r="K536" s="340" t="s">
        <v>22</v>
      </c>
      <c r="L536" s="304" t="s">
        <v>22</v>
      </c>
      <c r="M536" s="320" t="s">
        <v>22</v>
      </c>
      <c r="N536" s="304" t="s">
        <v>22</v>
      </c>
      <c r="O536" s="349">
        <v>4</v>
      </c>
    </row>
    <row r="537" spans="2:15" x14ac:dyDescent="0.35">
      <c r="B537" s="296">
        <v>45000</v>
      </c>
      <c r="C537" s="316" t="s">
        <v>35</v>
      </c>
      <c r="D537" s="356" t="s">
        <v>22</v>
      </c>
      <c r="E537" s="356" t="s">
        <v>22</v>
      </c>
      <c r="F537" s="354" t="s">
        <v>22</v>
      </c>
      <c r="G537" s="340" t="s">
        <v>22</v>
      </c>
      <c r="H537" s="340" t="s">
        <v>22</v>
      </c>
      <c r="I537" s="340" t="s">
        <v>22</v>
      </c>
      <c r="J537" s="354">
        <v>3</v>
      </c>
      <c r="K537" s="340" t="s">
        <v>22</v>
      </c>
      <c r="L537" s="304" t="s">
        <v>22</v>
      </c>
      <c r="M537" s="320" t="s">
        <v>22</v>
      </c>
      <c r="N537" s="304" t="s">
        <v>22</v>
      </c>
      <c r="O537" s="349">
        <v>3</v>
      </c>
    </row>
    <row r="538" spans="2:15" x14ac:dyDescent="0.35">
      <c r="B538" s="296">
        <v>45001</v>
      </c>
      <c r="C538" s="316" t="s">
        <v>40</v>
      </c>
      <c r="D538" s="356" t="s">
        <v>22</v>
      </c>
      <c r="E538" s="352">
        <v>25</v>
      </c>
      <c r="F538" s="354" t="s">
        <v>22</v>
      </c>
      <c r="G538" s="353">
        <v>3</v>
      </c>
      <c r="H538" s="340" t="s">
        <v>22</v>
      </c>
      <c r="I538" s="340" t="s">
        <v>22</v>
      </c>
      <c r="J538" s="353">
        <v>1</v>
      </c>
      <c r="K538" s="340" t="s">
        <v>22</v>
      </c>
      <c r="L538" s="304" t="s">
        <v>22</v>
      </c>
      <c r="M538" s="320" t="s">
        <v>22</v>
      </c>
      <c r="N538" s="304" t="s">
        <v>22</v>
      </c>
      <c r="O538" s="349">
        <v>29</v>
      </c>
    </row>
    <row r="539" spans="2:15" x14ac:dyDescent="0.35">
      <c r="B539" s="296">
        <v>45002</v>
      </c>
      <c r="C539" s="316" t="s">
        <v>36</v>
      </c>
      <c r="D539" s="356" t="s">
        <v>22</v>
      </c>
      <c r="E539" s="356" t="s">
        <v>22</v>
      </c>
      <c r="F539" s="353">
        <v>3</v>
      </c>
      <c r="G539" s="353">
        <v>1</v>
      </c>
      <c r="H539" s="340" t="s">
        <v>22</v>
      </c>
      <c r="I539" s="340" t="s">
        <v>22</v>
      </c>
      <c r="J539" s="353">
        <v>1</v>
      </c>
      <c r="K539" s="340" t="s">
        <v>22</v>
      </c>
      <c r="L539" s="304" t="s">
        <v>22</v>
      </c>
      <c r="M539" s="320" t="s">
        <v>22</v>
      </c>
      <c r="N539" s="304" t="s">
        <v>22</v>
      </c>
      <c r="O539" s="349">
        <v>5</v>
      </c>
    </row>
    <row r="540" spans="2:15" x14ac:dyDescent="0.35">
      <c r="B540" s="296">
        <v>45003</v>
      </c>
      <c r="C540" s="316" t="s">
        <v>42</v>
      </c>
      <c r="D540" s="356" t="s">
        <v>22</v>
      </c>
      <c r="E540" s="352">
        <v>10</v>
      </c>
      <c r="F540" s="354" t="s">
        <v>22</v>
      </c>
      <c r="G540" s="353">
        <v>11</v>
      </c>
      <c r="H540" s="340" t="s">
        <v>22</v>
      </c>
      <c r="I540" s="340" t="s">
        <v>22</v>
      </c>
      <c r="J540" s="354" t="s">
        <v>22</v>
      </c>
      <c r="K540" s="340" t="s">
        <v>22</v>
      </c>
      <c r="L540" s="304" t="s">
        <v>22</v>
      </c>
      <c r="M540" s="320" t="s">
        <v>22</v>
      </c>
      <c r="N540" s="304" t="s">
        <v>22</v>
      </c>
      <c r="O540" s="349">
        <v>121</v>
      </c>
    </row>
    <row r="541" spans="2:15" x14ac:dyDescent="0.35">
      <c r="B541" s="296">
        <v>45004</v>
      </c>
      <c r="C541" s="316" t="s">
        <v>37</v>
      </c>
      <c r="D541" s="352">
        <v>249</v>
      </c>
      <c r="E541" s="352">
        <v>55</v>
      </c>
      <c r="F541" s="353">
        <v>264</v>
      </c>
      <c r="G541" s="353">
        <v>105</v>
      </c>
      <c r="H541" s="340" t="s">
        <v>22</v>
      </c>
      <c r="I541" s="353">
        <v>2</v>
      </c>
      <c r="J541" s="353">
        <v>117</v>
      </c>
      <c r="K541" s="340" t="s">
        <v>22</v>
      </c>
      <c r="L541" s="304" t="s">
        <v>22</v>
      </c>
      <c r="M541" s="320" t="s">
        <v>22</v>
      </c>
      <c r="N541" s="304" t="s">
        <v>22</v>
      </c>
      <c r="O541" s="349">
        <v>941</v>
      </c>
    </row>
    <row r="542" spans="2:15" x14ac:dyDescent="0.35">
      <c r="B542" s="300">
        <v>45005</v>
      </c>
      <c r="C542" s="357" t="s">
        <v>38</v>
      </c>
      <c r="D542" s="346">
        <f>SUM(D524:D541)</f>
        <v>1375</v>
      </c>
      <c r="E542" s="346">
        <f>SUM(E524:E541)</f>
        <v>2650</v>
      </c>
      <c r="F542" s="346">
        <f>SUM(F524:F541)</f>
        <v>3196</v>
      </c>
      <c r="G542" s="346">
        <f>SUM(G524:G541)</f>
        <v>1300</v>
      </c>
      <c r="H542" s="325" t="s">
        <v>22</v>
      </c>
      <c r="I542" s="325">
        <f>SUM(I524:I541)</f>
        <v>69</v>
      </c>
      <c r="J542" s="325">
        <f>SUM(J524:J541)</f>
        <v>279</v>
      </c>
      <c r="K542" s="325">
        <v>745</v>
      </c>
      <c r="L542" s="346">
        <f>+L524</f>
        <v>285</v>
      </c>
      <c r="M542" s="343">
        <v>347</v>
      </c>
      <c r="N542" s="343">
        <v>11709</v>
      </c>
      <c r="O542" s="347">
        <f>SUM(D542:N542)</f>
        <v>21955</v>
      </c>
    </row>
    <row r="543" spans="2:15" x14ac:dyDescent="0.35">
      <c r="B543" s="388" t="s">
        <v>39</v>
      </c>
      <c r="C543" s="389"/>
      <c r="D543" s="335">
        <v>4130</v>
      </c>
      <c r="E543" s="335">
        <v>6513</v>
      </c>
      <c r="F543" s="358">
        <v>9077</v>
      </c>
      <c r="G543" s="358">
        <v>2841</v>
      </c>
      <c r="H543" s="335" t="s">
        <v>22</v>
      </c>
      <c r="I543" s="335">
        <f>+SUM(I504+I523+I542)</f>
        <v>150</v>
      </c>
      <c r="J543" s="335">
        <v>830</v>
      </c>
      <c r="K543" s="335">
        <f>+K542+K523+K504</f>
        <v>2174</v>
      </c>
      <c r="L543" s="358">
        <f>+L542+L523+L504</f>
        <v>1270</v>
      </c>
      <c r="M543" s="358">
        <f t="shared" ref="M543:N543" si="23">+M542+M523+M504</f>
        <v>789</v>
      </c>
      <c r="N543" s="358">
        <f t="shared" si="23"/>
        <v>26439</v>
      </c>
      <c r="O543" s="358">
        <f>SUM(D543:N543)</f>
        <v>54213</v>
      </c>
    </row>
    <row r="544" spans="2:15" x14ac:dyDescent="0.35">
      <c r="B544" s="296">
        <v>45017</v>
      </c>
      <c r="C544" s="316" t="s">
        <v>21</v>
      </c>
      <c r="D544" s="349">
        <v>275</v>
      </c>
      <c r="E544" s="349">
        <v>657</v>
      </c>
      <c r="F544" s="350">
        <v>555</v>
      </c>
      <c r="G544" s="350">
        <v>62</v>
      </c>
      <c r="H544" s="340" t="s">
        <v>22</v>
      </c>
      <c r="I544" s="350">
        <v>22</v>
      </c>
      <c r="J544" s="350">
        <v>23</v>
      </c>
      <c r="K544" s="351" t="s">
        <v>22</v>
      </c>
      <c r="L544" s="350">
        <v>379</v>
      </c>
      <c r="M544" s="350"/>
      <c r="N544" s="350"/>
      <c r="O544" s="349">
        <f t="shared" ref="O544:O561" si="24">+SUM(D544:J544)</f>
        <v>1594</v>
      </c>
    </row>
    <row r="545" spans="2:15" x14ac:dyDescent="0.35">
      <c r="B545" s="296">
        <v>45018</v>
      </c>
      <c r="C545" s="316" t="s">
        <v>23</v>
      </c>
      <c r="D545" s="352">
        <v>259</v>
      </c>
      <c r="E545" s="352">
        <v>423</v>
      </c>
      <c r="F545" s="353">
        <v>830</v>
      </c>
      <c r="G545" s="353">
        <v>384</v>
      </c>
      <c r="H545" s="340" t="s">
        <v>22</v>
      </c>
      <c r="I545" s="353">
        <v>20</v>
      </c>
      <c r="J545" s="353">
        <v>107</v>
      </c>
      <c r="K545" s="351" t="s">
        <v>22</v>
      </c>
      <c r="L545" s="304" t="s">
        <v>22</v>
      </c>
      <c r="M545" s="351" t="s">
        <v>22</v>
      </c>
      <c r="N545" s="304" t="s">
        <v>22</v>
      </c>
      <c r="O545" s="349">
        <f t="shared" si="24"/>
        <v>2023</v>
      </c>
    </row>
    <row r="546" spans="2:15" x14ac:dyDescent="0.35">
      <c r="B546" s="296">
        <v>45019</v>
      </c>
      <c r="C546" s="316" t="s">
        <v>24</v>
      </c>
      <c r="D546" s="352">
        <v>9</v>
      </c>
      <c r="E546" s="352">
        <v>32</v>
      </c>
      <c r="F546" s="353">
        <v>50</v>
      </c>
      <c r="G546" s="353">
        <v>2</v>
      </c>
      <c r="H546" s="340" t="s">
        <v>22</v>
      </c>
      <c r="I546" s="354" t="s">
        <v>22</v>
      </c>
      <c r="J546" s="356" t="s">
        <v>22</v>
      </c>
      <c r="K546" s="351" t="s">
        <v>22</v>
      </c>
      <c r="L546" s="304" t="s">
        <v>22</v>
      </c>
      <c r="M546" s="351" t="s">
        <v>22</v>
      </c>
      <c r="N546" s="304" t="s">
        <v>22</v>
      </c>
      <c r="O546" s="349">
        <f t="shared" si="24"/>
        <v>93</v>
      </c>
    </row>
    <row r="547" spans="2:15" x14ac:dyDescent="0.35">
      <c r="B547" s="296">
        <v>45020</v>
      </c>
      <c r="C547" s="316" t="s">
        <v>25</v>
      </c>
      <c r="D547" s="352">
        <v>15</v>
      </c>
      <c r="E547" s="352">
        <v>41</v>
      </c>
      <c r="F547" s="353">
        <v>9</v>
      </c>
      <c r="G547" s="356" t="s">
        <v>22</v>
      </c>
      <c r="H547" s="340" t="s">
        <v>22</v>
      </c>
      <c r="I547" s="356" t="s">
        <v>22</v>
      </c>
      <c r="J547" s="356" t="s">
        <v>22</v>
      </c>
      <c r="K547" s="351" t="s">
        <v>22</v>
      </c>
      <c r="L547" s="304" t="s">
        <v>22</v>
      </c>
      <c r="M547" s="351" t="s">
        <v>22</v>
      </c>
      <c r="N547" s="304" t="s">
        <v>22</v>
      </c>
      <c r="O547" s="349">
        <f t="shared" si="24"/>
        <v>65</v>
      </c>
    </row>
    <row r="548" spans="2:15" x14ac:dyDescent="0.35">
      <c r="B548" s="296">
        <v>45021</v>
      </c>
      <c r="C548" s="316" t="s">
        <v>26</v>
      </c>
      <c r="D548" s="352">
        <v>122</v>
      </c>
      <c r="E548" s="352">
        <v>64</v>
      </c>
      <c r="F548" s="353">
        <v>157</v>
      </c>
      <c r="G548" s="353">
        <v>37</v>
      </c>
      <c r="H548" s="340" t="s">
        <v>22</v>
      </c>
      <c r="I548" s="356" t="s">
        <v>22</v>
      </c>
      <c r="J548" s="353">
        <v>5</v>
      </c>
      <c r="K548" s="351" t="s">
        <v>22</v>
      </c>
      <c r="L548" s="304" t="s">
        <v>22</v>
      </c>
      <c r="M548" s="353">
        <v>321</v>
      </c>
      <c r="N548" s="353">
        <v>6976</v>
      </c>
      <c r="O548" s="349">
        <f t="shared" si="24"/>
        <v>385</v>
      </c>
    </row>
    <row r="549" spans="2:15" x14ac:dyDescent="0.35">
      <c r="B549" s="296">
        <v>45022</v>
      </c>
      <c r="C549" s="316" t="s">
        <v>27</v>
      </c>
      <c r="D549" s="352">
        <v>6</v>
      </c>
      <c r="E549" s="352">
        <v>33</v>
      </c>
      <c r="F549" s="353">
        <v>27</v>
      </c>
      <c r="G549" s="353">
        <v>5</v>
      </c>
      <c r="H549" s="340" t="s">
        <v>22</v>
      </c>
      <c r="I549" s="353">
        <v>9</v>
      </c>
      <c r="J549" s="353">
        <v>1</v>
      </c>
      <c r="K549" s="351" t="s">
        <v>22</v>
      </c>
      <c r="L549" s="353">
        <v>18</v>
      </c>
      <c r="M549" s="304" t="s">
        <v>22</v>
      </c>
      <c r="N549" s="304" t="s">
        <v>22</v>
      </c>
      <c r="O549" s="349">
        <f t="shared" si="24"/>
        <v>81</v>
      </c>
    </row>
    <row r="550" spans="2:15" x14ac:dyDescent="0.35">
      <c r="B550" s="296">
        <v>45023</v>
      </c>
      <c r="C550" s="316" t="s">
        <v>28</v>
      </c>
      <c r="D550" s="352">
        <v>100</v>
      </c>
      <c r="E550" s="356" t="s">
        <v>22</v>
      </c>
      <c r="F550" s="356" t="s">
        <v>22</v>
      </c>
      <c r="G550" s="356" t="s">
        <v>22</v>
      </c>
      <c r="H550" s="340" t="s">
        <v>22</v>
      </c>
      <c r="I550" s="356" t="s">
        <v>22</v>
      </c>
      <c r="J550" s="356" t="s">
        <v>22</v>
      </c>
      <c r="K550" s="351" t="s">
        <v>22</v>
      </c>
      <c r="L550" s="304" t="s">
        <v>22</v>
      </c>
      <c r="M550" s="304" t="s">
        <v>22</v>
      </c>
      <c r="N550" s="304" t="s">
        <v>22</v>
      </c>
      <c r="O550" s="349">
        <f t="shared" si="24"/>
        <v>100</v>
      </c>
    </row>
    <row r="551" spans="2:15" x14ac:dyDescent="0.35">
      <c r="B551" s="296">
        <v>45024</v>
      </c>
      <c r="C551" s="316" t="s">
        <v>29</v>
      </c>
      <c r="D551" s="352">
        <v>31</v>
      </c>
      <c r="E551" s="352">
        <v>62</v>
      </c>
      <c r="F551" s="353">
        <v>165</v>
      </c>
      <c r="G551" s="353">
        <v>9</v>
      </c>
      <c r="H551" s="340" t="s">
        <v>22</v>
      </c>
      <c r="I551" s="356" t="s">
        <v>22</v>
      </c>
      <c r="J551" s="353">
        <v>3</v>
      </c>
      <c r="K551" s="353">
        <v>576</v>
      </c>
      <c r="L551" s="304" t="s">
        <v>22</v>
      </c>
      <c r="M551" s="304" t="s">
        <v>22</v>
      </c>
      <c r="N551" s="304" t="s">
        <v>22</v>
      </c>
      <c r="O551" s="349">
        <f t="shared" si="24"/>
        <v>270</v>
      </c>
    </row>
    <row r="552" spans="2:15" x14ac:dyDescent="0.35">
      <c r="B552" s="296">
        <v>45025</v>
      </c>
      <c r="C552" s="316" t="s">
        <v>30</v>
      </c>
      <c r="D552" s="352">
        <v>30</v>
      </c>
      <c r="E552" s="352">
        <v>71</v>
      </c>
      <c r="F552" s="353">
        <v>54</v>
      </c>
      <c r="G552" s="353">
        <v>6</v>
      </c>
      <c r="H552" s="340" t="s">
        <v>22</v>
      </c>
      <c r="I552" s="356" t="s">
        <v>22</v>
      </c>
      <c r="J552" s="356" t="s">
        <v>22</v>
      </c>
      <c r="K552" s="356" t="s">
        <v>22</v>
      </c>
      <c r="L552" s="304" t="s">
        <v>22</v>
      </c>
      <c r="M552" s="304" t="s">
        <v>22</v>
      </c>
      <c r="N552" s="304" t="s">
        <v>22</v>
      </c>
      <c r="O552" s="349">
        <f t="shared" si="24"/>
        <v>161</v>
      </c>
    </row>
    <row r="553" spans="2:15" x14ac:dyDescent="0.35">
      <c r="B553" s="296">
        <v>45026</v>
      </c>
      <c r="C553" s="316" t="s">
        <v>31</v>
      </c>
      <c r="D553" s="352">
        <v>86</v>
      </c>
      <c r="E553" s="352">
        <v>110</v>
      </c>
      <c r="F553" s="353">
        <v>86</v>
      </c>
      <c r="G553" s="353">
        <v>6</v>
      </c>
      <c r="H553" s="340" t="s">
        <v>22</v>
      </c>
      <c r="I553" s="353">
        <v>2</v>
      </c>
      <c r="J553" s="353">
        <v>3</v>
      </c>
      <c r="K553" s="356" t="s">
        <v>22</v>
      </c>
      <c r="L553" s="353">
        <v>103</v>
      </c>
      <c r="M553" s="304" t="s">
        <v>22</v>
      </c>
      <c r="N553" s="304" t="s">
        <v>22</v>
      </c>
      <c r="O553" s="349">
        <f t="shared" si="24"/>
        <v>293</v>
      </c>
    </row>
    <row r="554" spans="2:15" x14ac:dyDescent="0.35">
      <c r="B554" s="296">
        <v>45027</v>
      </c>
      <c r="C554" s="316" t="s">
        <v>41</v>
      </c>
      <c r="D554" s="352">
        <v>5</v>
      </c>
      <c r="E554" s="352">
        <v>150</v>
      </c>
      <c r="F554" s="353">
        <v>238</v>
      </c>
      <c r="G554" s="353">
        <v>212</v>
      </c>
      <c r="H554" s="340" t="s">
        <v>22</v>
      </c>
      <c r="I554" s="353">
        <v>1</v>
      </c>
      <c r="J554" s="353">
        <v>17</v>
      </c>
      <c r="K554" s="356" t="s">
        <v>22</v>
      </c>
      <c r="L554" s="304" t="s">
        <v>22</v>
      </c>
      <c r="M554" s="304" t="s">
        <v>22</v>
      </c>
      <c r="N554" s="304" t="s">
        <v>22</v>
      </c>
      <c r="O554" s="349">
        <f t="shared" si="24"/>
        <v>623</v>
      </c>
    </row>
    <row r="555" spans="2:15" x14ac:dyDescent="0.35">
      <c r="B555" s="296">
        <v>45028</v>
      </c>
      <c r="C555" s="316" t="s">
        <v>32</v>
      </c>
      <c r="D555" s="356" t="s">
        <v>22</v>
      </c>
      <c r="E555" s="356" t="s">
        <v>22</v>
      </c>
      <c r="F555" s="353">
        <v>50</v>
      </c>
      <c r="G555" s="356" t="s">
        <v>22</v>
      </c>
      <c r="H555" s="340" t="s">
        <v>22</v>
      </c>
      <c r="I555" s="356" t="s">
        <v>22</v>
      </c>
      <c r="J555" s="356" t="s">
        <v>22</v>
      </c>
      <c r="K555" s="356" t="s">
        <v>22</v>
      </c>
      <c r="L555" s="304" t="s">
        <v>22</v>
      </c>
      <c r="M555" s="304" t="s">
        <v>22</v>
      </c>
      <c r="N555" s="304" t="s">
        <v>22</v>
      </c>
      <c r="O555" s="349">
        <f t="shared" si="24"/>
        <v>50</v>
      </c>
    </row>
    <row r="556" spans="2:15" x14ac:dyDescent="0.35">
      <c r="B556" s="296">
        <v>45029</v>
      </c>
      <c r="C556" s="316" t="s">
        <v>33</v>
      </c>
      <c r="D556" s="356" t="s">
        <v>22</v>
      </c>
      <c r="E556" s="356" t="s">
        <v>22</v>
      </c>
      <c r="F556" s="353">
        <v>6</v>
      </c>
      <c r="G556" s="356" t="s">
        <v>22</v>
      </c>
      <c r="H556" s="340" t="s">
        <v>22</v>
      </c>
      <c r="I556" s="356" t="s">
        <v>22</v>
      </c>
      <c r="J556" s="356" t="s">
        <v>22</v>
      </c>
      <c r="K556" s="356" t="s">
        <v>22</v>
      </c>
      <c r="L556" s="304" t="s">
        <v>22</v>
      </c>
      <c r="M556" s="304" t="s">
        <v>22</v>
      </c>
      <c r="N556" s="304" t="s">
        <v>22</v>
      </c>
      <c r="O556" s="349">
        <f t="shared" si="24"/>
        <v>6</v>
      </c>
    </row>
    <row r="557" spans="2:15" x14ac:dyDescent="0.35">
      <c r="B557" s="296">
        <v>45030</v>
      </c>
      <c r="C557" s="316" t="s">
        <v>35</v>
      </c>
      <c r="D557" s="356" t="s">
        <v>22</v>
      </c>
      <c r="E557" s="356" t="s">
        <v>22</v>
      </c>
      <c r="F557" s="356" t="s">
        <v>22</v>
      </c>
      <c r="G557" s="356" t="s">
        <v>22</v>
      </c>
      <c r="H557" s="340" t="s">
        <v>22</v>
      </c>
      <c r="I557" s="356" t="s">
        <v>22</v>
      </c>
      <c r="J557" s="353">
        <v>5</v>
      </c>
      <c r="K557" s="356" t="s">
        <v>22</v>
      </c>
      <c r="L557" s="304" t="s">
        <v>22</v>
      </c>
      <c r="M557" s="304" t="s">
        <v>22</v>
      </c>
      <c r="N557" s="304" t="s">
        <v>22</v>
      </c>
      <c r="O557" s="349">
        <f t="shared" si="24"/>
        <v>5</v>
      </c>
    </row>
    <row r="558" spans="2:15" x14ac:dyDescent="0.35">
      <c r="B558" s="296">
        <v>45031</v>
      </c>
      <c r="C558" s="316" t="s">
        <v>40</v>
      </c>
      <c r="D558" s="356" t="s">
        <v>22</v>
      </c>
      <c r="E558" s="352">
        <v>209</v>
      </c>
      <c r="F558" s="353">
        <v>53</v>
      </c>
      <c r="G558" s="356" t="s">
        <v>22</v>
      </c>
      <c r="H558" s="340" t="s">
        <v>22</v>
      </c>
      <c r="I558" s="356" t="s">
        <v>22</v>
      </c>
      <c r="J558" s="353">
        <v>4</v>
      </c>
      <c r="K558" s="356" t="s">
        <v>22</v>
      </c>
      <c r="L558" s="304" t="s">
        <v>22</v>
      </c>
      <c r="M558" s="304" t="s">
        <v>22</v>
      </c>
      <c r="N558" s="304" t="s">
        <v>22</v>
      </c>
      <c r="O558" s="349">
        <f t="shared" si="24"/>
        <v>266</v>
      </c>
    </row>
    <row r="559" spans="2:15" x14ac:dyDescent="0.35">
      <c r="B559" s="296">
        <v>45032</v>
      </c>
      <c r="C559" s="316" t="s">
        <v>36</v>
      </c>
      <c r="D559" s="356" t="s">
        <v>22</v>
      </c>
      <c r="E559" s="356" t="s">
        <v>22</v>
      </c>
      <c r="F559" s="353">
        <v>3</v>
      </c>
      <c r="G559" s="356" t="s">
        <v>22</v>
      </c>
      <c r="H559" s="340" t="s">
        <v>22</v>
      </c>
      <c r="I559" s="356" t="s">
        <v>22</v>
      </c>
      <c r="J559" s="356" t="s">
        <v>22</v>
      </c>
      <c r="K559" s="356" t="s">
        <v>22</v>
      </c>
      <c r="L559" s="304" t="s">
        <v>22</v>
      </c>
      <c r="M559" s="304" t="s">
        <v>22</v>
      </c>
      <c r="N559" s="304" t="s">
        <v>22</v>
      </c>
      <c r="O559" s="349">
        <f t="shared" si="24"/>
        <v>3</v>
      </c>
    </row>
    <row r="560" spans="2:15" x14ac:dyDescent="0.35">
      <c r="B560" s="296">
        <v>45033</v>
      </c>
      <c r="C560" s="316" t="s">
        <v>42</v>
      </c>
      <c r="D560" s="356" t="s">
        <v>22</v>
      </c>
      <c r="E560" s="352">
        <v>7</v>
      </c>
      <c r="F560" s="353">
        <v>1</v>
      </c>
      <c r="G560" s="353">
        <v>2</v>
      </c>
      <c r="H560" s="340" t="s">
        <v>22</v>
      </c>
      <c r="I560" s="356" t="s">
        <v>22</v>
      </c>
      <c r="J560" s="356" t="s">
        <v>22</v>
      </c>
      <c r="K560" s="356" t="s">
        <v>22</v>
      </c>
      <c r="L560" s="304" t="s">
        <v>22</v>
      </c>
      <c r="M560" s="304" t="s">
        <v>22</v>
      </c>
      <c r="N560" s="304" t="s">
        <v>22</v>
      </c>
      <c r="O560" s="349">
        <f t="shared" si="24"/>
        <v>10</v>
      </c>
    </row>
    <row r="561" spans="2:15" x14ac:dyDescent="0.35">
      <c r="B561" s="296">
        <v>45034</v>
      </c>
      <c r="C561" s="316" t="s">
        <v>37</v>
      </c>
      <c r="D561" s="352">
        <v>64</v>
      </c>
      <c r="E561" s="356" t="s">
        <v>22</v>
      </c>
      <c r="F561" s="356" t="s">
        <v>22</v>
      </c>
      <c r="G561" s="353">
        <v>56</v>
      </c>
      <c r="H561" s="340" t="s">
        <v>22</v>
      </c>
      <c r="I561" s="356" t="s">
        <v>22</v>
      </c>
      <c r="J561" s="353">
        <v>88</v>
      </c>
      <c r="K561" s="356" t="s">
        <v>22</v>
      </c>
      <c r="L561" s="304" t="s">
        <v>22</v>
      </c>
      <c r="M561" s="304" t="s">
        <v>22</v>
      </c>
      <c r="N561" s="304" t="s">
        <v>22</v>
      </c>
      <c r="O561" s="349">
        <f t="shared" si="24"/>
        <v>208</v>
      </c>
    </row>
    <row r="562" spans="2:15" x14ac:dyDescent="0.35">
      <c r="B562" s="300">
        <v>45036</v>
      </c>
      <c r="C562" s="324" t="s">
        <v>38</v>
      </c>
      <c r="D562" s="346">
        <f>SUM(D544:D561)</f>
        <v>1002</v>
      </c>
      <c r="E562" s="346">
        <f>SUM(E544:E561)</f>
        <v>1859</v>
      </c>
      <c r="F562" s="346">
        <f>SUM(F544:F561)</f>
        <v>2284</v>
      </c>
      <c r="G562" s="346">
        <f>SUM(G544:G561)</f>
        <v>781</v>
      </c>
      <c r="H562" s="325"/>
      <c r="I562" s="325">
        <f>SUM(I544:I561)</f>
        <v>54</v>
      </c>
      <c r="J562" s="325">
        <f>SUM(J544:J561)</f>
        <v>256</v>
      </c>
      <c r="K562" s="325">
        <v>576</v>
      </c>
      <c r="L562" s="346">
        <f>+L544</f>
        <v>379</v>
      </c>
      <c r="M562" s="343">
        <v>321</v>
      </c>
      <c r="N562" s="343">
        <v>6976</v>
      </c>
      <c r="O562" s="347">
        <f>SUM(D562:N562)</f>
        <v>14488</v>
      </c>
    </row>
    <row r="563" spans="2:15" x14ac:dyDescent="0.35">
      <c r="B563" s="296">
        <v>45047</v>
      </c>
      <c r="C563" s="316" t="s">
        <v>21</v>
      </c>
      <c r="D563" s="349">
        <v>302</v>
      </c>
      <c r="E563" s="349">
        <v>994</v>
      </c>
      <c r="F563" s="350">
        <v>658</v>
      </c>
      <c r="G563" s="350">
        <v>93</v>
      </c>
      <c r="H563" s="340" t="s">
        <v>22</v>
      </c>
      <c r="I563" s="350">
        <v>14</v>
      </c>
      <c r="J563" s="350">
        <v>21</v>
      </c>
      <c r="K563" s="351" t="s">
        <v>22</v>
      </c>
      <c r="L563" s="350">
        <v>357</v>
      </c>
      <c r="M563" s="304" t="s">
        <v>22</v>
      </c>
      <c r="N563" s="304" t="s">
        <v>22</v>
      </c>
      <c r="O563" s="349">
        <f>SUM(D563:K563)</f>
        <v>2082</v>
      </c>
    </row>
    <row r="564" spans="2:15" x14ac:dyDescent="0.35">
      <c r="B564" s="296">
        <v>45048</v>
      </c>
      <c r="C564" s="316" t="s">
        <v>23</v>
      </c>
      <c r="D564" s="352">
        <v>232</v>
      </c>
      <c r="E564" s="352">
        <v>581</v>
      </c>
      <c r="F564" s="353">
        <v>764</v>
      </c>
      <c r="G564" s="353">
        <v>367</v>
      </c>
      <c r="H564" s="340" t="s">
        <v>22</v>
      </c>
      <c r="I564" s="353">
        <v>28</v>
      </c>
      <c r="J564" s="353">
        <v>129</v>
      </c>
      <c r="K564" s="351" t="s">
        <v>22</v>
      </c>
      <c r="L564" s="304" t="s">
        <v>22</v>
      </c>
      <c r="M564" s="304" t="s">
        <v>22</v>
      </c>
      <c r="N564" s="304" t="s">
        <v>22</v>
      </c>
      <c r="O564" s="349">
        <f>SUM(D564:J564)</f>
        <v>2101</v>
      </c>
    </row>
    <row r="565" spans="2:15" x14ac:dyDescent="0.35">
      <c r="B565" s="296">
        <v>45049</v>
      </c>
      <c r="C565" s="316" t="s">
        <v>24</v>
      </c>
      <c r="D565" s="352">
        <v>7</v>
      </c>
      <c r="E565" s="352">
        <v>33</v>
      </c>
      <c r="F565" s="353">
        <v>44</v>
      </c>
      <c r="G565" s="353">
        <v>3</v>
      </c>
      <c r="H565" s="340" t="s">
        <v>22</v>
      </c>
      <c r="I565" s="356" t="s">
        <v>22</v>
      </c>
      <c r="J565" s="356" t="s">
        <v>22</v>
      </c>
      <c r="K565" s="351" t="s">
        <v>22</v>
      </c>
      <c r="L565" s="304" t="s">
        <v>22</v>
      </c>
      <c r="M565" s="304" t="s">
        <v>22</v>
      </c>
      <c r="N565" s="304" t="s">
        <v>22</v>
      </c>
      <c r="O565" s="349">
        <f>SUM(D565:J565)</f>
        <v>87</v>
      </c>
    </row>
    <row r="566" spans="2:15" x14ac:dyDescent="0.35">
      <c r="B566" s="296">
        <v>45050</v>
      </c>
      <c r="C566" s="316" t="s">
        <v>25</v>
      </c>
      <c r="D566" s="352">
        <v>14</v>
      </c>
      <c r="E566" s="352">
        <v>40</v>
      </c>
      <c r="F566" s="353">
        <v>19</v>
      </c>
      <c r="G566" s="356" t="s">
        <v>22</v>
      </c>
      <c r="H566" s="340" t="s">
        <v>22</v>
      </c>
      <c r="I566" s="356" t="s">
        <v>22</v>
      </c>
      <c r="J566" s="356" t="s">
        <v>22</v>
      </c>
      <c r="K566" s="351" t="s">
        <v>22</v>
      </c>
      <c r="L566" s="304" t="s">
        <v>22</v>
      </c>
      <c r="M566" s="304" t="s">
        <v>22</v>
      </c>
      <c r="N566" s="304" t="s">
        <v>22</v>
      </c>
      <c r="O566" s="349">
        <f>SUM(D566:J566)</f>
        <v>73</v>
      </c>
    </row>
    <row r="567" spans="2:15" x14ac:dyDescent="0.35">
      <c r="B567" s="296">
        <v>45051</v>
      </c>
      <c r="C567" s="316" t="s">
        <v>26</v>
      </c>
      <c r="D567" s="352">
        <v>38</v>
      </c>
      <c r="E567" s="352">
        <v>129</v>
      </c>
      <c r="F567" s="353">
        <v>126</v>
      </c>
      <c r="G567" s="353">
        <v>40</v>
      </c>
      <c r="H567" s="340" t="s">
        <v>22</v>
      </c>
      <c r="I567" s="356" t="s">
        <v>22</v>
      </c>
      <c r="J567" s="353">
        <v>9</v>
      </c>
      <c r="K567" s="351" t="s">
        <v>22</v>
      </c>
      <c r="L567" s="304" t="s">
        <v>22</v>
      </c>
      <c r="M567" s="353">
        <v>376</v>
      </c>
      <c r="N567" s="353">
        <v>8741</v>
      </c>
      <c r="O567" s="349">
        <f>SUM(D567:J567)</f>
        <v>342</v>
      </c>
    </row>
    <row r="568" spans="2:15" x14ac:dyDescent="0.35">
      <c r="B568" s="296">
        <v>45052</v>
      </c>
      <c r="C568" s="316" t="s">
        <v>27</v>
      </c>
      <c r="D568" s="352">
        <v>4</v>
      </c>
      <c r="E568" s="352">
        <v>37</v>
      </c>
      <c r="F568" s="353">
        <v>31</v>
      </c>
      <c r="G568" s="353">
        <v>7</v>
      </c>
      <c r="H568" s="340" t="s">
        <v>22</v>
      </c>
      <c r="I568" s="353">
        <v>4</v>
      </c>
      <c r="J568" s="353">
        <v>8</v>
      </c>
      <c r="K568" s="351" t="s">
        <v>22</v>
      </c>
      <c r="L568" s="353">
        <v>22</v>
      </c>
      <c r="M568" s="304" t="s">
        <v>22</v>
      </c>
      <c r="N568" s="304" t="s">
        <v>22</v>
      </c>
      <c r="O568" s="349">
        <f>SUM(D568:K568)</f>
        <v>91</v>
      </c>
    </row>
    <row r="569" spans="2:15" x14ac:dyDescent="0.35">
      <c r="B569" s="296">
        <v>45053</v>
      </c>
      <c r="C569" s="316" t="s">
        <v>28</v>
      </c>
      <c r="D569" s="352">
        <v>264</v>
      </c>
      <c r="E569" s="356" t="s">
        <v>22</v>
      </c>
      <c r="F569" s="356" t="s">
        <v>22</v>
      </c>
      <c r="G569" s="356" t="s">
        <v>22</v>
      </c>
      <c r="H569" s="340" t="s">
        <v>22</v>
      </c>
      <c r="I569" s="356" t="s">
        <v>22</v>
      </c>
      <c r="J569" s="356" t="s">
        <v>22</v>
      </c>
      <c r="K569" s="351" t="s">
        <v>22</v>
      </c>
      <c r="L569" s="304" t="s">
        <v>22</v>
      </c>
      <c r="M569" s="304" t="s">
        <v>22</v>
      </c>
      <c r="N569" s="304" t="s">
        <v>22</v>
      </c>
      <c r="O569" s="349">
        <f>SUM(D569:J569)</f>
        <v>264</v>
      </c>
    </row>
    <row r="570" spans="2:15" x14ac:dyDescent="0.35">
      <c r="B570" s="296">
        <v>45054</v>
      </c>
      <c r="C570" s="316" t="s">
        <v>29</v>
      </c>
      <c r="D570" s="352">
        <v>34</v>
      </c>
      <c r="E570" s="352">
        <v>76</v>
      </c>
      <c r="F570" s="353">
        <v>214</v>
      </c>
      <c r="G570" s="353">
        <v>11</v>
      </c>
      <c r="H570" s="340" t="s">
        <v>22</v>
      </c>
      <c r="I570" s="356" t="s">
        <v>22</v>
      </c>
      <c r="J570" s="353">
        <v>2</v>
      </c>
      <c r="K570" s="353">
        <v>665</v>
      </c>
      <c r="L570" s="304" t="s">
        <v>22</v>
      </c>
      <c r="M570" s="304" t="s">
        <v>22</v>
      </c>
      <c r="N570" s="304" t="s">
        <v>22</v>
      </c>
      <c r="O570" s="349">
        <f>SUM(D570:J570)</f>
        <v>337</v>
      </c>
    </row>
    <row r="571" spans="2:15" x14ac:dyDescent="0.35">
      <c r="B571" s="296">
        <v>45055</v>
      </c>
      <c r="C571" s="316" t="s">
        <v>30</v>
      </c>
      <c r="D571" s="352">
        <v>40</v>
      </c>
      <c r="E571" s="352">
        <v>73</v>
      </c>
      <c r="F571" s="353">
        <v>76</v>
      </c>
      <c r="G571" s="353">
        <v>1</v>
      </c>
      <c r="H571" s="340" t="s">
        <v>22</v>
      </c>
      <c r="I571" s="356" t="s">
        <v>22</v>
      </c>
      <c r="J571" s="356" t="s">
        <v>22</v>
      </c>
      <c r="K571" s="356" t="s">
        <v>22</v>
      </c>
      <c r="L571" s="304" t="s">
        <v>22</v>
      </c>
      <c r="M571" s="304" t="s">
        <v>22</v>
      </c>
      <c r="N571" s="304" t="s">
        <v>22</v>
      </c>
      <c r="O571" s="349">
        <f>SUM(D571:J571)</f>
        <v>190</v>
      </c>
    </row>
    <row r="572" spans="2:15" x14ac:dyDescent="0.35">
      <c r="B572" s="296">
        <v>45056</v>
      </c>
      <c r="C572" s="316" t="s">
        <v>31</v>
      </c>
      <c r="D572" s="352">
        <v>78</v>
      </c>
      <c r="E572" s="352">
        <v>124</v>
      </c>
      <c r="F572" s="353">
        <v>78</v>
      </c>
      <c r="G572" s="353">
        <v>12</v>
      </c>
      <c r="H572" s="340" t="s">
        <v>22</v>
      </c>
      <c r="I572" s="356" t="s">
        <v>22</v>
      </c>
      <c r="J572" s="353">
        <v>2</v>
      </c>
      <c r="K572" s="356" t="s">
        <v>22</v>
      </c>
      <c r="L572" s="353">
        <v>103</v>
      </c>
      <c r="M572" s="304" t="s">
        <v>22</v>
      </c>
      <c r="N572" s="304" t="s">
        <v>22</v>
      </c>
      <c r="O572" s="349">
        <f>SUM(D572:K572)</f>
        <v>294</v>
      </c>
    </row>
    <row r="573" spans="2:15" x14ac:dyDescent="0.35">
      <c r="B573" s="296">
        <v>45057</v>
      </c>
      <c r="C573" s="316" t="s">
        <v>41</v>
      </c>
      <c r="D573" s="352">
        <v>15</v>
      </c>
      <c r="E573" s="352">
        <v>148</v>
      </c>
      <c r="F573" s="353">
        <v>209</v>
      </c>
      <c r="G573" s="353">
        <v>397</v>
      </c>
      <c r="H573" s="340" t="s">
        <v>22</v>
      </c>
      <c r="I573" s="356" t="s">
        <v>22</v>
      </c>
      <c r="J573" s="353">
        <v>11</v>
      </c>
      <c r="K573" s="356" t="s">
        <v>22</v>
      </c>
      <c r="L573" s="304" t="s">
        <v>22</v>
      </c>
      <c r="M573" s="304" t="s">
        <v>22</v>
      </c>
      <c r="N573" s="304" t="s">
        <v>22</v>
      </c>
      <c r="O573" s="349">
        <f t="shared" ref="O573:O580" si="25">SUM(D573:J573)</f>
        <v>780</v>
      </c>
    </row>
    <row r="574" spans="2:15" x14ac:dyDescent="0.35">
      <c r="B574" s="296">
        <v>45058</v>
      </c>
      <c r="C574" s="316" t="s">
        <v>32</v>
      </c>
      <c r="D574" s="356" t="s">
        <v>22</v>
      </c>
      <c r="E574" s="356" t="s">
        <v>22</v>
      </c>
      <c r="F574" s="353">
        <v>90</v>
      </c>
      <c r="G574" s="356" t="s">
        <v>22</v>
      </c>
      <c r="H574" s="340" t="s">
        <v>22</v>
      </c>
      <c r="I574" s="356" t="s">
        <v>22</v>
      </c>
      <c r="J574" s="356" t="s">
        <v>22</v>
      </c>
      <c r="K574" s="356" t="s">
        <v>22</v>
      </c>
      <c r="L574" s="304" t="s">
        <v>22</v>
      </c>
      <c r="M574" s="304" t="s">
        <v>22</v>
      </c>
      <c r="N574" s="304" t="s">
        <v>22</v>
      </c>
      <c r="O574" s="349">
        <f t="shared" si="25"/>
        <v>90</v>
      </c>
    </row>
    <row r="575" spans="2:15" x14ac:dyDescent="0.35">
      <c r="B575" s="296">
        <v>45059</v>
      </c>
      <c r="C575" s="316" t="s">
        <v>33</v>
      </c>
      <c r="D575" s="356" t="s">
        <v>22</v>
      </c>
      <c r="E575" s="356" t="s">
        <v>22</v>
      </c>
      <c r="F575" s="353">
        <v>4</v>
      </c>
      <c r="G575" s="356" t="s">
        <v>22</v>
      </c>
      <c r="H575" s="340" t="s">
        <v>22</v>
      </c>
      <c r="I575" s="356" t="s">
        <v>22</v>
      </c>
      <c r="J575" s="356" t="s">
        <v>22</v>
      </c>
      <c r="K575" s="356" t="s">
        <v>22</v>
      </c>
      <c r="L575" s="304" t="s">
        <v>22</v>
      </c>
      <c r="M575" s="304" t="s">
        <v>22</v>
      </c>
      <c r="N575" s="304" t="s">
        <v>22</v>
      </c>
      <c r="O575" s="349">
        <f t="shared" si="25"/>
        <v>4</v>
      </c>
    </row>
    <row r="576" spans="2:15" x14ac:dyDescent="0.35">
      <c r="B576" s="296">
        <v>45060</v>
      </c>
      <c r="C576" s="316" t="s">
        <v>35</v>
      </c>
      <c r="D576" s="356" t="s">
        <v>22</v>
      </c>
      <c r="E576" s="356" t="s">
        <v>22</v>
      </c>
      <c r="F576" s="356" t="s">
        <v>22</v>
      </c>
      <c r="G576" s="356" t="s">
        <v>22</v>
      </c>
      <c r="H576" s="340" t="s">
        <v>22</v>
      </c>
      <c r="I576" s="356" t="s">
        <v>22</v>
      </c>
      <c r="J576" s="353">
        <v>3</v>
      </c>
      <c r="K576" s="356" t="s">
        <v>22</v>
      </c>
      <c r="L576" s="304" t="s">
        <v>22</v>
      </c>
      <c r="M576" s="304" t="s">
        <v>22</v>
      </c>
      <c r="N576" s="304" t="s">
        <v>22</v>
      </c>
      <c r="O576" s="349">
        <f t="shared" si="25"/>
        <v>3</v>
      </c>
    </row>
    <row r="577" spans="2:15" x14ac:dyDescent="0.35">
      <c r="B577" s="296">
        <v>45061</v>
      </c>
      <c r="C577" s="316" t="s">
        <v>40</v>
      </c>
      <c r="D577" s="356" t="s">
        <v>22</v>
      </c>
      <c r="E577" s="352">
        <v>16</v>
      </c>
      <c r="F577" s="353">
        <v>345</v>
      </c>
      <c r="G577" s="353">
        <v>2</v>
      </c>
      <c r="H577" s="340" t="s">
        <v>22</v>
      </c>
      <c r="I577" s="356" t="s">
        <v>22</v>
      </c>
      <c r="J577" s="353">
        <v>1</v>
      </c>
      <c r="K577" s="356" t="s">
        <v>22</v>
      </c>
      <c r="L577" s="304" t="s">
        <v>22</v>
      </c>
      <c r="M577" s="304" t="s">
        <v>22</v>
      </c>
      <c r="N577" s="304" t="s">
        <v>22</v>
      </c>
      <c r="O577" s="349">
        <f t="shared" si="25"/>
        <v>364</v>
      </c>
    </row>
    <row r="578" spans="2:15" x14ac:dyDescent="0.35">
      <c r="B578" s="296">
        <v>45062</v>
      </c>
      <c r="C578" s="316" t="s">
        <v>36</v>
      </c>
      <c r="D578" s="356" t="s">
        <v>22</v>
      </c>
      <c r="E578" s="356" t="s">
        <v>22</v>
      </c>
      <c r="F578" s="356" t="s">
        <v>22</v>
      </c>
      <c r="G578" s="353">
        <v>1</v>
      </c>
      <c r="H578" s="340" t="s">
        <v>22</v>
      </c>
      <c r="I578" s="356" t="s">
        <v>22</v>
      </c>
      <c r="J578" s="353">
        <v>1</v>
      </c>
      <c r="K578" s="356" t="s">
        <v>22</v>
      </c>
      <c r="L578" s="304" t="s">
        <v>22</v>
      </c>
      <c r="M578" s="304" t="s">
        <v>22</v>
      </c>
      <c r="N578" s="304" t="s">
        <v>22</v>
      </c>
      <c r="O578" s="349">
        <f t="shared" si="25"/>
        <v>2</v>
      </c>
    </row>
    <row r="579" spans="2:15" x14ac:dyDescent="0.35">
      <c r="B579" s="296">
        <v>45063</v>
      </c>
      <c r="C579" s="316" t="s">
        <v>42</v>
      </c>
      <c r="D579" s="356" t="s">
        <v>22</v>
      </c>
      <c r="E579" s="352">
        <v>17</v>
      </c>
      <c r="F579" s="356" t="s">
        <v>22</v>
      </c>
      <c r="G579" s="356" t="s">
        <v>22</v>
      </c>
      <c r="H579" s="340" t="s">
        <v>22</v>
      </c>
      <c r="I579" s="356" t="s">
        <v>22</v>
      </c>
      <c r="J579" s="356" t="s">
        <v>22</v>
      </c>
      <c r="K579" s="356" t="s">
        <v>22</v>
      </c>
      <c r="L579" s="304" t="s">
        <v>22</v>
      </c>
      <c r="M579" s="304" t="s">
        <v>22</v>
      </c>
      <c r="N579" s="304" t="s">
        <v>22</v>
      </c>
      <c r="O579" s="349">
        <f t="shared" si="25"/>
        <v>17</v>
      </c>
    </row>
    <row r="580" spans="2:15" x14ac:dyDescent="0.35">
      <c r="B580" s="296">
        <v>45064</v>
      </c>
      <c r="C580" s="316" t="s">
        <v>37</v>
      </c>
      <c r="D580" s="356" t="s">
        <v>22</v>
      </c>
      <c r="E580" s="356" t="s">
        <v>22</v>
      </c>
      <c r="F580" s="356" t="s">
        <v>22</v>
      </c>
      <c r="G580" s="353">
        <v>65</v>
      </c>
      <c r="H580" s="340" t="s">
        <v>22</v>
      </c>
      <c r="I580" s="356" t="s">
        <v>22</v>
      </c>
      <c r="J580" s="353">
        <v>114</v>
      </c>
      <c r="K580" s="356" t="s">
        <v>22</v>
      </c>
      <c r="L580" s="304" t="s">
        <v>22</v>
      </c>
      <c r="M580" s="304" t="s">
        <v>22</v>
      </c>
      <c r="N580" s="304" t="s">
        <v>22</v>
      </c>
      <c r="O580" s="349">
        <f t="shared" si="25"/>
        <v>179</v>
      </c>
    </row>
    <row r="581" spans="2:15" x14ac:dyDescent="0.35">
      <c r="B581" s="300">
        <v>45065</v>
      </c>
      <c r="C581" s="324" t="s">
        <v>38</v>
      </c>
      <c r="D581" s="346">
        <f>SUM(D563:D580)</f>
        <v>1028</v>
      </c>
      <c r="E581" s="346">
        <f>SUM(E563:E580)</f>
        <v>2268</v>
      </c>
      <c r="F581" s="346">
        <f>SUM(F563:F580)</f>
        <v>2658</v>
      </c>
      <c r="G581" s="346">
        <f>SUM(G563:G580)</f>
        <v>999</v>
      </c>
      <c r="H581" s="325" t="s">
        <v>22</v>
      </c>
      <c r="I581" s="325">
        <f>SUM(I563:I580)</f>
        <v>46</v>
      </c>
      <c r="J581" s="325">
        <f>SUM(J563:J580)</f>
        <v>301</v>
      </c>
      <c r="K581" s="325">
        <v>665</v>
      </c>
      <c r="L581" s="346">
        <f>+L563</f>
        <v>357</v>
      </c>
      <c r="M581" s="343">
        <v>376</v>
      </c>
      <c r="N581" s="343">
        <v>8741</v>
      </c>
      <c r="O581" s="347">
        <f>SUM(D581:N581)</f>
        <v>17439</v>
      </c>
    </row>
    <row r="582" spans="2:15" x14ac:dyDescent="0.35">
      <c r="B582" s="296">
        <v>45078</v>
      </c>
      <c r="C582" s="316" t="s">
        <v>21</v>
      </c>
      <c r="D582" s="349">
        <v>294</v>
      </c>
      <c r="E582" s="349">
        <v>618</v>
      </c>
      <c r="F582" s="350">
        <v>579</v>
      </c>
      <c r="G582" s="350">
        <v>132</v>
      </c>
      <c r="H582" s="340" t="s">
        <v>22</v>
      </c>
      <c r="I582" s="350">
        <v>25</v>
      </c>
      <c r="J582" s="350">
        <v>52</v>
      </c>
      <c r="K582" s="351" t="s">
        <v>22</v>
      </c>
      <c r="L582" s="350">
        <v>441</v>
      </c>
      <c r="M582" s="304" t="s">
        <v>22</v>
      </c>
      <c r="N582" s="304" t="s">
        <v>22</v>
      </c>
      <c r="O582" s="349">
        <f t="shared" ref="O582:O616" si="26">+SUM(D582:J582)</f>
        <v>1700</v>
      </c>
    </row>
    <row r="583" spans="2:15" x14ac:dyDescent="0.35">
      <c r="B583" s="296">
        <v>45079</v>
      </c>
      <c r="C583" s="316" t="s">
        <v>23</v>
      </c>
      <c r="D583" s="352">
        <v>275</v>
      </c>
      <c r="E583" s="352">
        <v>315</v>
      </c>
      <c r="F583" s="353">
        <v>927</v>
      </c>
      <c r="G583" s="353">
        <v>412</v>
      </c>
      <c r="H583" s="340" t="s">
        <v>22</v>
      </c>
      <c r="I583" s="353">
        <v>18</v>
      </c>
      <c r="J583" s="353">
        <v>129</v>
      </c>
      <c r="K583" s="351" t="s">
        <v>22</v>
      </c>
      <c r="L583" s="304" t="s">
        <v>22</v>
      </c>
      <c r="M583" s="304" t="s">
        <v>22</v>
      </c>
      <c r="N583" s="304" t="s">
        <v>22</v>
      </c>
      <c r="O583" s="349">
        <f t="shared" si="26"/>
        <v>2076</v>
      </c>
    </row>
    <row r="584" spans="2:15" x14ac:dyDescent="0.35">
      <c r="B584" s="296">
        <v>45080</v>
      </c>
      <c r="C584" s="316" t="s">
        <v>24</v>
      </c>
      <c r="D584" s="352">
        <v>7</v>
      </c>
      <c r="E584" s="352">
        <v>53</v>
      </c>
      <c r="F584" s="353">
        <v>38</v>
      </c>
      <c r="G584" s="353">
        <v>3</v>
      </c>
      <c r="H584" s="340" t="s">
        <v>22</v>
      </c>
      <c r="I584" s="356" t="s">
        <v>22</v>
      </c>
      <c r="J584" s="356" t="s">
        <v>22</v>
      </c>
      <c r="K584" s="351" t="s">
        <v>22</v>
      </c>
      <c r="L584" s="304" t="s">
        <v>22</v>
      </c>
      <c r="M584" s="304" t="s">
        <v>22</v>
      </c>
      <c r="N584" s="304" t="s">
        <v>22</v>
      </c>
      <c r="O584" s="349">
        <f t="shared" si="26"/>
        <v>101</v>
      </c>
    </row>
    <row r="585" spans="2:15" x14ac:dyDescent="0.35">
      <c r="B585" s="296">
        <v>45081</v>
      </c>
      <c r="C585" s="316" t="s">
        <v>25</v>
      </c>
      <c r="D585" s="352">
        <v>12</v>
      </c>
      <c r="E585" s="352">
        <v>55</v>
      </c>
      <c r="F585" s="353">
        <v>36</v>
      </c>
      <c r="G585" s="352">
        <v>1</v>
      </c>
      <c r="H585" s="340" t="s">
        <v>22</v>
      </c>
      <c r="I585" s="356" t="s">
        <v>22</v>
      </c>
      <c r="J585" s="356" t="s">
        <v>22</v>
      </c>
      <c r="K585" s="351" t="s">
        <v>22</v>
      </c>
      <c r="L585" s="304" t="s">
        <v>22</v>
      </c>
      <c r="M585" s="304" t="s">
        <v>22</v>
      </c>
      <c r="N585" s="304" t="s">
        <v>22</v>
      </c>
      <c r="O585" s="349">
        <f t="shared" si="26"/>
        <v>104</v>
      </c>
    </row>
    <row r="586" spans="2:15" x14ac:dyDescent="0.35">
      <c r="B586" s="296">
        <v>45082</v>
      </c>
      <c r="C586" s="316" t="s">
        <v>26</v>
      </c>
      <c r="D586" s="352">
        <v>154</v>
      </c>
      <c r="E586" s="352">
        <v>58</v>
      </c>
      <c r="F586" s="353">
        <v>106</v>
      </c>
      <c r="G586" s="353">
        <v>29</v>
      </c>
      <c r="H586" s="340" t="s">
        <v>22</v>
      </c>
      <c r="I586" s="356" t="s">
        <v>22</v>
      </c>
      <c r="J586" s="353">
        <v>9</v>
      </c>
      <c r="K586" s="351" t="s">
        <v>22</v>
      </c>
      <c r="L586" s="304" t="s">
        <v>22</v>
      </c>
      <c r="M586" s="353">
        <v>278</v>
      </c>
      <c r="N586" s="353">
        <v>10977</v>
      </c>
      <c r="O586" s="349">
        <f t="shared" si="26"/>
        <v>356</v>
      </c>
    </row>
    <row r="587" spans="2:15" x14ac:dyDescent="0.35">
      <c r="B587" s="296">
        <v>45083</v>
      </c>
      <c r="C587" s="316" t="s">
        <v>27</v>
      </c>
      <c r="D587" s="352">
        <v>3</v>
      </c>
      <c r="E587" s="352">
        <v>53</v>
      </c>
      <c r="F587" s="353">
        <v>33</v>
      </c>
      <c r="G587" s="353">
        <v>2</v>
      </c>
      <c r="H587" s="340" t="s">
        <v>22</v>
      </c>
      <c r="I587" s="356" t="s">
        <v>22</v>
      </c>
      <c r="J587" s="353">
        <v>3</v>
      </c>
      <c r="K587" s="351" t="s">
        <v>22</v>
      </c>
      <c r="L587" s="353">
        <v>12</v>
      </c>
      <c r="M587" s="304" t="s">
        <v>22</v>
      </c>
      <c r="N587" s="304" t="s">
        <v>22</v>
      </c>
      <c r="O587" s="349">
        <f t="shared" si="26"/>
        <v>94</v>
      </c>
    </row>
    <row r="588" spans="2:15" x14ac:dyDescent="0.35">
      <c r="B588" s="296">
        <v>45084</v>
      </c>
      <c r="C588" s="316" t="s">
        <v>28</v>
      </c>
      <c r="D588" s="352">
        <v>126</v>
      </c>
      <c r="E588" s="356" t="s">
        <v>22</v>
      </c>
      <c r="F588" s="356" t="s">
        <v>22</v>
      </c>
      <c r="G588" s="356" t="s">
        <v>22</v>
      </c>
      <c r="H588" s="340" t="s">
        <v>22</v>
      </c>
      <c r="I588" s="356" t="s">
        <v>22</v>
      </c>
      <c r="J588" s="356" t="s">
        <v>22</v>
      </c>
      <c r="K588" s="351" t="s">
        <v>22</v>
      </c>
      <c r="L588" s="304" t="s">
        <v>22</v>
      </c>
      <c r="M588" s="304" t="s">
        <v>22</v>
      </c>
      <c r="N588" s="304" t="s">
        <v>22</v>
      </c>
      <c r="O588" s="349">
        <f t="shared" si="26"/>
        <v>126</v>
      </c>
    </row>
    <row r="589" spans="2:15" x14ac:dyDescent="0.35">
      <c r="B589" s="296">
        <v>45085</v>
      </c>
      <c r="C589" s="316" t="s">
        <v>29</v>
      </c>
      <c r="D589" s="352">
        <v>27</v>
      </c>
      <c r="E589" s="352">
        <v>48</v>
      </c>
      <c r="F589" s="353">
        <v>218</v>
      </c>
      <c r="G589" s="353">
        <v>12</v>
      </c>
      <c r="H589" s="340" t="s">
        <v>22</v>
      </c>
      <c r="I589" s="354"/>
      <c r="J589" s="353">
        <v>4</v>
      </c>
      <c r="K589" s="353">
        <v>628</v>
      </c>
      <c r="L589" s="304" t="s">
        <v>22</v>
      </c>
      <c r="M589" s="304" t="s">
        <v>22</v>
      </c>
      <c r="N589" s="304" t="s">
        <v>22</v>
      </c>
      <c r="O589" s="349">
        <f t="shared" si="26"/>
        <v>309</v>
      </c>
    </row>
    <row r="590" spans="2:15" x14ac:dyDescent="0.35">
      <c r="B590" s="296">
        <v>45086</v>
      </c>
      <c r="C590" s="316" t="s">
        <v>30</v>
      </c>
      <c r="D590" s="352">
        <v>27</v>
      </c>
      <c r="E590" s="352">
        <v>99</v>
      </c>
      <c r="F590" s="353">
        <v>77</v>
      </c>
      <c r="G590" s="356" t="s">
        <v>22</v>
      </c>
      <c r="H590" s="340" t="s">
        <v>22</v>
      </c>
      <c r="I590" s="356" t="s">
        <v>22</v>
      </c>
      <c r="J590" s="356" t="s">
        <v>22</v>
      </c>
      <c r="K590" s="356" t="s">
        <v>22</v>
      </c>
      <c r="L590" s="304" t="s">
        <v>22</v>
      </c>
      <c r="M590" s="304" t="s">
        <v>22</v>
      </c>
      <c r="N590" s="304" t="s">
        <v>22</v>
      </c>
      <c r="O590" s="349">
        <f t="shared" si="26"/>
        <v>203</v>
      </c>
    </row>
    <row r="591" spans="2:15" x14ac:dyDescent="0.35">
      <c r="B591" s="296">
        <v>45087</v>
      </c>
      <c r="C591" s="316" t="s">
        <v>31</v>
      </c>
      <c r="D591" s="352">
        <v>103</v>
      </c>
      <c r="E591" s="352">
        <v>145</v>
      </c>
      <c r="F591" s="353">
        <v>83</v>
      </c>
      <c r="G591" s="353">
        <v>18</v>
      </c>
      <c r="H591" s="340" t="s">
        <v>22</v>
      </c>
      <c r="I591" s="356" t="s">
        <v>22</v>
      </c>
      <c r="J591" s="356" t="s">
        <v>22</v>
      </c>
      <c r="K591" s="356" t="s">
        <v>22</v>
      </c>
      <c r="L591" s="352">
        <v>93</v>
      </c>
      <c r="M591" s="304" t="s">
        <v>22</v>
      </c>
      <c r="N591" s="304" t="s">
        <v>22</v>
      </c>
      <c r="O591" s="349">
        <f t="shared" si="26"/>
        <v>349</v>
      </c>
    </row>
    <row r="592" spans="2:15" x14ac:dyDescent="0.35">
      <c r="B592" s="296">
        <v>45088</v>
      </c>
      <c r="C592" s="316" t="s">
        <v>41</v>
      </c>
      <c r="D592" s="352">
        <v>10</v>
      </c>
      <c r="E592" s="352">
        <v>256</v>
      </c>
      <c r="F592" s="353">
        <v>415</v>
      </c>
      <c r="G592" s="353">
        <v>468</v>
      </c>
      <c r="H592" s="340" t="s">
        <v>22</v>
      </c>
      <c r="I592" s="353">
        <v>2</v>
      </c>
      <c r="J592" s="353">
        <v>20</v>
      </c>
      <c r="K592" s="356" t="s">
        <v>22</v>
      </c>
      <c r="L592" s="304" t="s">
        <v>22</v>
      </c>
      <c r="M592" s="304" t="s">
        <v>22</v>
      </c>
      <c r="N592" s="304" t="s">
        <v>22</v>
      </c>
      <c r="O592" s="349">
        <f t="shared" si="26"/>
        <v>1171</v>
      </c>
    </row>
    <row r="593" spans="2:17" x14ac:dyDescent="0.35">
      <c r="B593" s="296">
        <v>45089</v>
      </c>
      <c r="C593" s="316" t="s">
        <v>32</v>
      </c>
      <c r="D593" s="356" t="s">
        <v>22</v>
      </c>
      <c r="E593" s="356" t="s">
        <v>22</v>
      </c>
      <c r="F593" s="353">
        <v>59</v>
      </c>
      <c r="G593" s="356" t="s">
        <v>22</v>
      </c>
      <c r="H593" s="340" t="s">
        <v>22</v>
      </c>
      <c r="I593" s="356" t="s">
        <v>22</v>
      </c>
      <c r="J593" s="356" t="s">
        <v>22</v>
      </c>
      <c r="K593" s="356" t="s">
        <v>22</v>
      </c>
      <c r="L593" s="304" t="s">
        <v>22</v>
      </c>
      <c r="M593" s="304" t="s">
        <v>22</v>
      </c>
      <c r="N593" s="304" t="s">
        <v>22</v>
      </c>
      <c r="O593" s="349">
        <f t="shared" si="26"/>
        <v>59</v>
      </c>
    </row>
    <row r="594" spans="2:17" x14ac:dyDescent="0.35">
      <c r="B594" s="296">
        <v>45090</v>
      </c>
      <c r="C594" s="316" t="s">
        <v>33</v>
      </c>
      <c r="D594" s="356" t="s">
        <v>22</v>
      </c>
      <c r="E594" s="356" t="s">
        <v>22</v>
      </c>
      <c r="F594" s="353">
        <v>3</v>
      </c>
      <c r="G594" s="356" t="s">
        <v>22</v>
      </c>
      <c r="H594" s="340" t="s">
        <v>22</v>
      </c>
      <c r="I594" s="356" t="s">
        <v>22</v>
      </c>
      <c r="J594" s="356" t="s">
        <v>22</v>
      </c>
      <c r="K594" s="356" t="s">
        <v>22</v>
      </c>
      <c r="L594" s="304" t="s">
        <v>22</v>
      </c>
      <c r="M594" s="304" t="s">
        <v>22</v>
      </c>
      <c r="N594" s="304" t="s">
        <v>22</v>
      </c>
      <c r="O594" s="349">
        <f t="shared" si="26"/>
        <v>3</v>
      </c>
    </row>
    <row r="595" spans="2:17" x14ac:dyDescent="0.35">
      <c r="B595" s="296">
        <v>45091</v>
      </c>
      <c r="C595" s="316" t="s">
        <v>35</v>
      </c>
      <c r="D595" s="356" t="s">
        <v>22</v>
      </c>
      <c r="E595" s="356" t="s">
        <v>22</v>
      </c>
      <c r="F595" s="356" t="s">
        <v>22</v>
      </c>
      <c r="G595" s="356" t="s">
        <v>22</v>
      </c>
      <c r="H595" s="340" t="s">
        <v>22</v>
      </c>
      <c r="I595" s="356" t="s">
        <v>22</v>
      </c>
      <c r="J595" s="353">
        <v>2</v>
      </c>
      <c r="K595" s="356" t="s">
        <v>22</v>
      </c>
      <c r="L595" s="304" t="s">
        <v>22</v>
      </c>
      <c r="M595" s="304" t="s">
        <v>22</v>
      </c>
      <c r="N595" s="304" t="s">
        <v>22</v>
      </c>
      <c r="O595" s="349">
        <f t="shared" si="26"/>
        <v>2</v>
      </c>
    </row>
    <row r="596" spans="2:17" x14ac:dyDescent="0.35">
      <c r="B596" s="296">
        <v>45092</v>
      </c>
      <c r="C596" s="316" t="s">
        <v>40</v>
      </c>
      <c r="D596" s="356" t="s">
        <v>22</v>
      </c>
      <c r="E596" s="352">
        <v>519</v>
      </c>
      <c r="F596" s="353">
        <v>57</v>
      </c>
      <c r="G596" s="356" t="s">
        <v>22</v>
      </c>
      <c r="H596" s="340" t="s">
        <v>22</v>
      </c>
      <c r="I596" s="356" t="s">
        <v>22</v>
      </c>
      <c r="J596" s="353">
        <v>2</v>
      </c>
      <c r="K596" s="356" t="s">
        <v>22</v>
      </c>
      <c r="L596" s="304" t="s">
        <v>22</v>
      </c>
      <c r="M596" s="304" t="s">
        <v>22</v>
      </c>
      <c r="N596" s="304" t="s">
        <v>22</v>
      </c>
      <c r="O596" s="349">
        <f t="shared" si="26"/>
        <v>578</v>
      </c>
    </row>
    <row r="597" spans="2:17" x14ac:dyDescent="0.35">
      <c r="B597" s="296">
        <v>45093</v>
      </c>
      <c r="C597" s="316" t="s">
        <v>36</v>
      </c>
      <c r="D597" s="356" t="s">
        <v>22</v>
      </c>
      <c r="E597" s="356" t="s">
        <v>22</v>
      </c>
      <c r="F597" s="353">
        <v>2</v>
      </c>
      <c r="G597" s="356" t="s">
        <v>22</v>
      </c>
      <c r="H597" s="340" t="s">
        <v>22</v>
      </c>
      <c r="I597" s="356" t="s">
        <v>22</v>
      </c>
      <c r="J597" s="356" t="s">
        <v>22</v>
      </c>
      <c r="K597" s="356" t="s">
        <v>22</v>
      </c>
      <c r="L597" s="304" t="s">
        <v>22</v>
      </c>
      <c r="M597" s="304" t="s">
        <v>22</v>
      </c>
      <c r="N597" s="304" t="s">
        <v>22</v>
      </c>
      <c r="O597" s="349">
        <f t="shared" si="26"/>
        <v>2</v>
      </c>
      <c r="Q597" s="164"/>
    </row>
    <row r="598" spans="2:17" x14ac:dyDescent="0.35">
      <c r="B598" s="296">
        <v>45094</v>
      </c>
      <c r="C598" s="316" t="s">
        <v>42</v>
      </c>
      <c r="D598" s="356" t="s">
        <v>22</v>
      </c>
      <c r="E598" s="352">
        <v>18</v>
      </c>
      <c r="F598" s="353">
        <v>4</v>
      </c>
      <c r="G598" s="353">
        <v>2</v>
      </c>
      <c r="H598" s="340" t="s">
        <v>22</v>
      </c>
      <c r="I598" s="356" t="s">
        <v>22</v>
      </c>
      <c r="J598" s="356" t="s">
        <v>22</v>
      </c>
      <c r="K598" s="356" t="s">
        <v>22</v>
      </c>
      <c r="L598" s="304" t="s">
        <v>22</v>
      </c>
      <c r="M598" s="304" t="s">
        <v>22</v>
      </c>
      <c r="N598" s="304" t="s">
        <v>22</v>
      </c>
      <c r="O598" s="349">
        <f t="shared" si="26"/>
        <v>24</v>
      </c>
    </row>
    <row r="599" spans="2:17" x14ac:dyDescent="0.35">
      <c r="B599" s="296">
        <v>45095</v>
      </c>
      <c r="C599" s="316" t="s">
        <v>37</v>
      </c>
      <c r="D599" s="356" t="s">
        <v>22</v>
      </c>
      <c r="E599" s="356" t="s">
        <v>22</v>
      </c>
      <c r="F599" s="356" t="s">
        <v>22</v>
      </c>
      <c r="G599" s="353">
        <v>47</v>
      </c>
      <c r="H599" s="340" t="s">
        <v>22</v>
      </c>
      <c r="I599" s="354"/>
      <c r="J599" s="353">
        <v>81</v>
      </c>
      <c r="K599" s="356" t="s">
        <v>22</v>
      </c>
      <c r="L599" s="304" t="s">
        <v>22</v>
      </c>
      <c r="M599" s="304" t="s">
        <v>22</v>
      </c>
      <c r="N599" s="304" t="s">
        <v>22</v>
      </c>
      <c r="O599" s="349">
        <f t="shared" si="26"/>
        <v>128</v>
      </c>
    </row>
    <row r="600" spans="2:17" x14ac:dyDescent="0.35">
      <c r="B600" s="300">
        <v>45096</v>
      </c>
      <c r="C600" s="324" t="s">
        <v>38</v>
      </c>
      <c r="D600" s="346">
        <f>SUM(D582:D599)</f>
        <v>1038</v>
      </c>
      <c r="E600" s="346">
        <f>SUM(E582:E599)</f>
        <v>2237</v>
      </c>
      <c r="F600" s="346">
        <f>SUM(F582:F599)</f>
        <v>2637</v>
      </c>
      <c r="G600" s="346">
        <f>SUM(G582:G599)</f>
        <v>1126</v>
      </c>
      <c r="H600" s="325" t="s">
        <v>22</v>
      </c>
      <c r="I600" s="325">
        <f>SUM(I582:I599)</f>
        <v>45</v>
      </c>
      <c r="J600" s="325">
        <f>SUM(J582:J599)</f>
        <v>302</v>
      </c>
      <c r="K600" s="325">
        <v>628</v>
      </c>
      <c r="L600" s="346">
        <f>+L582</f>
        <v>441</v>
      </c>
      <c r="M600" s="346">
        <v>278</v>
      </c>
      <c r="N600" s="346">
        <v>10977</v>
      </c>
      <c r="O600" s="347">
        <f>SUM(D600:N600)</f>
        <v>19709</v>
      </c>
    </row>
    <row r="601" spans="2:17" x14ac:dyDescent="0.35">
      <c r="B601" s="388" t="s">
        <v>39</v>
      </c>
      <c r="C601" s="389"/>
      <c r="D601" s="335">
        <f>+SUM(D562+D581+D600)</f>
        <v>3068</v>
      </c>
      <c r="E601" s="335">
        <f>+SUM(E562+E581+E600)</f>
        <v>6364</v>
      </c>
      <c r="F601" s="335">
        <f>+SUM(F562+F581+F600)</f>
        <v>7579</v>
      </c>
      <c r="G601" s="335">
        <f>+SUM(G562+G581+G600)</f>
        <v>2906</v>
      </c>
      <c r="H601" s="335" t="s">
        <v>22</v>
      </c>
      <c r="I601" s="335">
        <f>+SUM(I562+I581+I600)</f>
        <v>145</v>
      </c>
      <c r="J601" s="335">
        <f>+SUM(J562+J581+J600)</f>
        <v>859</v>
      </c>
      <c r="K601" s="335">
        <f>+K600+K581+K562</f>
        <v>1869</v>
      </c>
      <c r="L601" s="358">
        <f>+L600+L581+L562</f>
        <v>1177</v>
      </c>
      <c r="M601" s="358">
        <f t="shared" ref="M601:N601" si="27">+M600+M581+M562</f>
        <v>975</v>
      </c>
      <c r="N601" s="358">
        <f t="shared" si="27"/>
        <v>26694</v>
      </c>
      <c r="O601" s="358">
        <f>SUM(D601:N601)</f>
        <v>51636</v>
      </c>
    </row>
    <row r="602" spans="2:17" x14ac:dyDescent="0.35">
      <c r="B602" s="296">
        <v>45108</v>
      </c>
      <c r="C602" s="316" t="s">
        <v>21</v>
      </c>
      <c r="D602" s="349">
        <v>333</v>
      </c>
      <c r="E602" s="349">
        <v>865</v>
      </c>
      <c r="F602" s="350">
        <v>498</v>
      </c>
      <c r="G602" s="350">
        <v>100</v>
      </c>
      <c r="H602" s="340" t="s">
        <v>22</v>
      </c>
      <c r="I602" s="350">
        <v>19</v>
      </c>
      <c r="J602" s="350">
        <v>26</v>
      </c>
      <c r="K602" s="351" t="s">
        <v>22</v>
      </c>
      <c r="L602" s="350">
        <v>368</v>
      </c>
      <c r="M602" s="304" t="s">
        <v>22</v>
      </c>
      <c r="N602" s="304" t="s">
        <v>22</v>
      </c>
      <c r="O602" s="349">
        <f t="shared" si="26"/>
        <v>1841</v>
      </c>
    </row>
    <row r="603" spans="2:17" x14ac:dyDescent="0.35">
      <c r="B603" s="296">
        <v>45109</v>
      </c>
      <c r="C603" s="316" t="s">
        <v>23</v>
      </c>
      <c r="D603" s="352">
        <v>331</v>
      </c>
      <c r="E603" s="352">
        <v>378</v>
      </c>
      <c r="F603" s="353">
        <v>572</v>
      </c>
      <c r="G603" s="353">
        <v>322</v>
      </c>
      <c r="H603" s="340" t="s">
        <v>22</v>
      </c>
      <c r="I603" s="353">
        <v>16</v>
      </c>
      <c r="J603" s="353">
        <v>86</v>
      </c>
      <c r="K603" s="351" t="s">
        <v>22</v>
      </c>
      <c r="L603" s="304" t="s">
        <v>22</v>
      </c>
      <c r="M603" s="304" t="s">
        <v>22</v>
      </c>
      <c r="N603" s="304" t="s">
        <v>22</v>
      </c>
      <c r="O603" s="349">
        <f t="shared" si="26"/>
        <v>1705</v>
      </c>
    </row>
    <row r="604" spans="2:17" x14ac:dyDescent="0.35">
      <c r="B604" s="296">
        <v>45110</v>
      </c>
      <c r="C604" s="316" t="s">
        <v>24</v>
      </c>
      <c r="D604" s="352">
        <v>16</v>
      </c>
      <c r="E604" s="352">
        <v>58</v>
      </c>
      <c r="F604" s="353">
        <v>67</v>
      </c>
      <c r="G604" s="353">
        <v>3</v>
      </c>
      <c r="H604" s="340" t="s">
        <v>22</v>
      </c>
      <c r="I604" s="356" t="s">
        <v>22</v>
      </c>
      <c r="J604" s="356" t="s">
        <v>22</v>
      </c>
      <c r="K604" s="351" t="s">
        <v>22</v>
      </c>
      <c r="L604" s="304" t="s">
        <v>22</v>
      </c>
      <c r="M604" s="304" t="s">
        <v>22</v>
      </c>
      <c r="N604" s="304" t="s">
        <v>22</v>
      </c>
      <c r="O604" s="349">
        <f t="shared" si="26"/>
        <v>144</v>
      </c>
    </row>
    <row r="605" spans="2:17" x14ac:dyDescent="0.35">
      <c r="B605" s="296">
        <v>45111</v>
      </c>
      <c r="C605" s="316" t="s">
        <v>25</v>
      </c>
      <c r="D605" s="352">
        <v>17</v>
      </c>
      <c r="E605" s="352">
        <v>40</v>
      </c>
      <c r="F605" s="353">
        <v>20</v>
      </c>
      <c r="G605" s="356" t="s">
        <v>22</v>
      </c>
      <c r="H605" s="340" t="s">
        <v>22</v>
      </c>
      <c r="I605" s="356" t="s">
        <v>22</v>
      </c>
      <c r="J605" s="356" t="s">
        <v>22</v>
      </c>
      <c r="K605" s="351" t="s">
        <v>22</v>
      </c>
      <c r="L605" s="304" t="s">
        <v>22</v>
      </c>
      <c r="M605" s="304" t="s">
        <v>22</v>
      </c>
      <c r="N605" s="304" t="s">
        <v>22</v>
      </c>
      <c r="O605" s="349">
        <f t="shared" si="26"/>
        <v>77</v>
      </c>
    </row>
    <row r="606" spans="2:17" x14ac:dyDescent="0.35">
      <c r="B606" s="296">
        <v>45112</v>
      </c>
      <c r="C606" s="316" t="s">
        <v>26</v>
      </c>
      <c r="D606" s="356" t="s">
        <v>22</v>
      </c>
      <c r="E606" s="356" t="s">
        <v>22</v>
      </c>
      <c r="F606" s="353">
        <v>164</v>
      </c>
      <c r="G606" s="353">
        <v>30</v>
      </c>
      <c r="H606" s="293">
        <v>9</v>
      </c>
      <c r="I606" s="356" t="s">
        <v>22</v>
      </c>
      <c r="J606" s="353">
        <v>16</v>
      </c>
      <c r="K606" s="351" t="s">
        <v>22</v>
      </c>
      <c r="L606" s="304" t="s">
        <v>22</v>
      </c>
      <c r="M606" s="353">
        <v>282</v>
      </c>
      <c r="N606" s="353">
        <v>7035</v>
      </c>
      <c r="O606" s="349">
        <f t="shared" si="26"/>
        <v>219</v>
      </c>
    </row>
    <row r="607" spans="2:17" x14ac:dyDescent="0.35">
      <c r="B607" s="296">
        <v>45113</v>
      </c>
      <c r="C607" s="316" t="s">
        <v>27</v>
      </c>
      <c r="D607" s="352">
        <v>3</v>
      </c>
      <c r="E607" s="352">
        <v>34</v>
      </c>
      <c r="F607" s="353">
        <v>27</v>
      </c>
      <c r="G607" s="353">
        <v>2</v>
      </c>
      <c r="H607" s="340" t="s">
        <v>22</v>
      </c>
      <c r="I607" s="352">
        <v>7</v>
      </c>
      <c r="J607" s="354" t="s">
        <v>22</v>
      </c>
      <c r="K607" s="351" t="s">
        <v>22</v>
      </c>
      <c r="L607" s="353">
        <v>16</v>
      </c>
      <c r="M607" s="304" t="s">
        <v>22</v>
      </c>
      <c r="N607" s="304" t="s">
        <v>22</v>
      </c>
      <c r="O607" s="349">
        <f t="shared" si="26"/>
        <v>73</v>
      </c>
    </row>
    <row r="608" spans="2:17" x14ac:dyDescent="0.35">
      <c r="B608" s="296">
        <v>45114</v>
      </c>
      <c r="C608" s="316" t="s">
        <v>28</v>
      </c>
      <c r="D608" s="352">
        <v>254</v>
      </c>
      <c r="E608" s="356" t="s">
        <v>22</v>
      </c>
      <c r="F608" s="356" t="s">
        <v>22</v>
      </c>
      <c r="G608" s="356" t="s">
        <v>22</v>
      </c>
      <c r="H608" s="340" t="s">
        <v>22</v>
      </c>
      <c r="I608" s="356" t="s">
        <v>22</v>
      </c>
      <c r="J608" s="356" t="s">
        <v>22</v>
      </c>
      <c r="K608" s="351" t="s">
        <v>22</v>
      </c>
      <c r="L608" s="304" t="s">
        <v>22</v>
      </c>
      <c r="M608" s="304" t="s">
        <v>22</v>
      </c>
      <c r="N608" s="304" t="s">
        <v>22</v>
      </c>
      <c r="O608" s="349">
        <f t="shared" si="26"/>
        <v>254</v>
      </c>
    </row>
    <row r="609" spans="2:17" x14ac:dyDescent="0.35">
      <c r="B609" s="296">
        <v>45115</v>
      </c>
      <c r="C609" s="316" t="s">
        <v>29</v>
      </c>
      <c r="D609" s="352">
        <v>21</v>
      </c>
      <c r="E609" s="352">
        <v>67</v>
      </c>
      <c r="F609" s="353">
        <v>206</v>
      </c>
      <c r="G609" s="353">
        <v>13</v>
      </c>
      <c r="H609" s="340" t="s">
        <v>22</v>
      </c>
      <c r="I609" s="354" t="s">
        <v>22</v>
      </c>
      <c r="J609" s="354" t="s">
        <v>22</v>
      </c>
      <c r="K609" s="353">
        <v>574</v>
      </c>
      <c r="L609" s="304" t="s">
        <v>22</v>
      </c>
      <c r="M609" s="304" t="s">
        <v>22</v>
      </c>
      <c r="N609" s="304" t="s">
        <v>22</v>
      </c>
      <c r="O609" s="349">
        <f t="shared" si="26"/>
        <v>307</v>
      </c>
    </row>
    <row r="610" spans="2:17" x14ac:dyDescent="0.35">
      <c r="B610" s="296">
        <v>45116</v>
      </c>
      <c r="C610" s="316" t="s">
        <v>30</v>
      </c>
      <c r="D610" s="352">
        <v>40</v>
      </c>
      <c r="E610" s="352">
        <v>87</v>
      </c>
      <c r="F610" s="353">
        <v>59</v>
      </c>
      <c r="G610" s="352">
        <v>6</v>
      </c>
      <c r="H610" s="340" t="s">
        <v>22</v>
      </c>
      <c r="I610" s="356" t="s">
        <v>22</v>
      </c>
      <c r="J610" s="356" t="s">
        <v>22</v>
      </c>
      <c r="K610" s="356" t="s">
        <v>22</v>
      </c>
      <c r="L610" s="304" t="s">
        <v>22</v>
      </c>
      <c r="M610" s="304" t="s">
        <v>22</v>
      </c>
      <c r="N610" s="304" t="s">
        <v>22</v>
      </c>
      <c r="O610" s="349">
        <f t="shared" si="26"/>
        <v>192</v>
      </c>
    </row>
    <row r="611" spans="2:17" x14ac:dyDescent="0.35">
      <c r="B611" s="296">
        <v>45117</v>
      </c>
      <c r="C611" s="316" t="s">
        <v>31</v>
      </c>
      <c r="D611" s="352">
        <v>120</v>
      </c>
      <c r="E611" s="352">
        <v>120</v>
      </c>
      <c r="F611" s="353">
        <v>159</v>
      </c>
      <c r="G611" s="354" t="s">
        <v>22</v>
      </c>
      <c r="H611" s="340" t="s">
        <v>22</v>
      </c>
      <c r="I611" s="356" t="s">
        <v>22</v>
      </c>
      <c r="J611" s="356" t="s">
        <v>22</v>
      </c>
      <c r="K611" s="356" t="s">
        <v>22</v>
      </c>
      <c r="L611" s="352">
        <v>122</v>
      </c>
      <c r="M611" s="304" t="s">
        <v>22</v>
      </c>
      <c r="N611" s="304" t="s">
        <v>22</v>
      </c>
      <c r="O611" s="349">
        <f t="shared" si="26"/>
        <v>399</v>
      </c>
    </row>
    <row r="612" spans="2:17" x14ac:dyDescent="0.35">
      <c r="B612" s="296">
        <v>45118</v>
      </c>
      <c r="C612" s="316" t="s">
        <v>41</v>
      </c>
      <c r="D612" s="352">
        <v>10</v>
      </c>
      <c r="E612" s="352">
        <v>165</v>
      </c>
      <c r="F612" s="353">
        <v>231</v>
      </c>
      <c r="G612" s="353">
        <v>286</v>
      </c>
      <c r="H612" s="340" t="s">
        <v>22</v>
      </c>
      <c r="I612" s="354" t="s">
        <v>22</v>
      </c>
      <c r="J612" s="353">
        <v>12</v>
      </c>
      <c r="K612" s="356" t="s">
        <v>22</v>
      </c>
      <c r="L612" s="304" t="s">
        <v>22</v>
      </c>
      <c r="M612" s="304" t="s">
        <v>22</v>
      </c>
      <c r="N612" s="304" t="s">
        <v>22</v>
      </c>
      <c r="O612" s="349">
        <f t="shared" si="26"/>
        <v>704</v>
      </c>
    </row>
    <row r="613" spans="2:17" x14ac:dyDescent="0.35">
      <c r="B613" s="296">
        <v>45119</v>
      </c>
      <c r="C613" s="316" t="s">
        <v>32</v>
      </c>
      <c r="D613" s="356" t="s">
        <v>22</v>
      </c>
      <c r="E613" s="356" t="s">
        <v>22</v>
      </c>
      <c r="F613" s="353">
        <v>50</v>
      </c>
      <c r="G613" s="356" t="s">
        <v>22</v>
      </c>
      <c r="H613" s="340" t="s">
        <v>22</v>
      </c>
      <c r="I613" s="356" t="s">
        <v>22</v>
      </c>
      <c r="J613" s="356" t="s">
        <v>22</v>
      </c>
      <c r="K613" s="356" t="s">
        <v>22</v>
      </c>
      <c r="L613" s="304" t="s">
        <v>22</v>
      </c>
      <c r="M613" s="304" t="s">
        <v>22</v>
      </c>
      <c r="N613" s="304" t="s">
        <v>22</v>
      </c>
      <c r="O613" s="349">
        <f t="shared" si="26"/>
        <v>50</v>
      </c>
    </row>
    <row r="614" spans="2:17" x14ac:dyDescent="0.35">
      <c r="B614" s="296">
        <v>45120</v>
      </c>
      <c r="C614" s="316" t="s">
        <v>33</v>
      </c>
      <c r="D614" s="356" t="s">
        <v>22</v>
      </c>
      <c r="E614" s="356" t="s">
        <v>22</v>
      </c>
      <c r="F614" s="353">
        <v>6</v>
      </c>
      <c r="G614" s="356" t="s">
        <v>22</v>
      </c>
      <c r="H614" s="340" t="s">
        <v>22</v>
      </c>
      <c r="I614" s="356" t="s">
        <v>22</v>
      </c>
      <c r="J614" s="356" t="s">
        <v>22</v>
      </c>
      <c r="K614" s="356" t="s">
        <v>22</v>
      </c>
      <c r="L614" s="304" t="s">
        <v>22</v>
      </c>
      <c r="M614" s="304" t="s">
        <v>22</v>
      </c>
      <c r="N614" s="304" t="s">
        <v>22</v>
      </c>
      <c r="O614" s="349">
        <f t="shared" si="26"/>
        <v>6</v>
      </c>
    </row>
    <row r="615" spans="2:17" x14ac:dyDescent="0.35">
      <c r="B615" s="296">
        <v>45121</v>
      </c>
      <c r="C615" s="316" t="s">
        <v>35</v>
      </c>
      <c r="D615" s="356" t="s">
        <v>22</v>
      </c>
      <c r="E615" s="356" t="s">
        <v>22</v>
      </c>
      <c r="F615" s="356" t="s">
        <v>22</v>
      </c>
      <c r="G615" s="356" t="s">
        <v>22</v>
      </c>
      <c r="H615" s="340" t="s">
        <v>22</v>
      </c>
      <c r="I615" s="356" t="s">
        <v>22</v>
      </c>
      <c r="J615" s="353">
        <v>6</v>
      </c>
      <c r="K615" s="356" t="s">
        <v>22</v>
      </c>
      <c r="L615" s="304" t="s">
        <v>22</v>
      </c>
      <c r="M615" s="304" t="s">
        <v>22</v>
      </c>
      <c r="N615" s="304" t="s">
        <v>22</v>
      </c>
      <c r="O615" s="349">
        <f t="shared" si="26"/>
        <v>6</v>
      </c>
    </row>
    <row r="616" spans="2:17" x14ac:dyDescent="0.35">
      <c r="B616" s="296">
        <v>45122</v>
      </c>
      <c r="C616" s="316" t="s">
        <v>40</v>
      </c>
      <c r="D616" s="356" t="s">
        <v>22</v>
      </c>
      <c r="E616" s="352">
        <v>250</v>
      </c>
      <c r="F616" s="353">
        <v>276</v>
      </c>
      <c r="G616" s="356" t="s">
        <v>22</v>
      </c>
      <c r="H616" s="340" t="s">
        <v>22</v>
      </c>
      <c r="I616" s="356" t="s">
        <v>22</v>
      </c>
      <c r="J616" s="354" t="s">
        <v>22</v>
      </c>
      <c r="K616" s="356" t="s">
        <v>22</v>
      </c>
      <c r="L616" s="304" t="s">
        <v>22</v>
      </c>
      <c r="M616" s="304" t="s">
        <v>22</v>
      </c>
      <c r="N616" s="304" t="s">
        <v>22</v>
      </c>
      <c r="O616" s="349">
        <f t="shared" si="26"/>
        <v>526</v>
      </c>
    </row>
    <row r="617" spans="2:17" x14ac:dyDescent="0.35">
      <c r="B617" s="296">
        <v>45123</v>
      </c>
      <c r="C617" s="316" t="s">
        <v>36</v>
      </c>
      <c r="D617" s="356" t="s">
        <v>22</v>
      </c>
      <c r="E617" s="356" t="s">
        <v>22</v>
      </c>
      <c r="F617" s="354" t="s">
        <v>22</v>
      </c>
      <c r="G617" s="356" t="s">
        <v>22</v>
      </c>
      <c r="H617" s="340" t="s">
        <v>22</v>
      </c>
      <c r="I617" s="356" t="s">
        <v>22</v>
      </c>
      <c r="J617" s="356" t="s">
        <v>22</v>
      </c>
      <c r="K617" s="356" t="s">
        <v>22</v>
      </c>
      <c r="L617" s="304" t="s">
        <v>22</v>
      </c>
      <c r="M617" s="304" t="s">
        <v>22</v>
      </c>
      <c r="N617" s="304" t="s">
        <v>22</v>
      </c>
      <c r="O617" s="355" t="s">
        <v>22</v>
      </c>
      <c r="Q617" s="164"/>
    </row>
    <row r="618" spans="2:17" x14ac:dyDescent="0.35">
      <c r="B618" s="296">
        <v>45124</v>
      </c>
      <c r="C618" s="316" t="s">
        <v>42</v>
      </c>
      <c r="D618" s="356" t="s">
        <v>22</v>
      </c>
      <c r="E618" s="356" t="s">
        <v>22</v>
      </c>
      <c r="F618" s="353">
        <v>2</v>
      </c>
      <c r="G618" s="354" t="s">
        <v>22</v>
      </c>
      <c r="H618" s="340" t="s">
        <v>22</v>
      </c>
      <c r="I618" s="356" t="s">
        <v>22</v>
      </c>
      <c r="J618" s="356" t="s">
        <v>22</v>
      </c>
      <c r="K618" s="356" t="s">
        <v>22</v>
      </c>
      <c r="L618" s="304" t="s">
        <v>22</v>
      </c>
      <c r="M618" s="304" t="s">
        <v>22</v>
      </c>
      <c r="N618" s="304" t="s">
        <v>22</v>
      </c>
      <c r="O618" s="349">
        <f t="shared" ref="O618:O633" si="28">+SUM(D618:J618)</f>
        <v>2</v>
      </c>
    </row>
    <row r="619" spans="2:17" x14ac:dyDescent="0.35">
      <c r="B619" s="296">
        <v>45125</v>
      </c>
      <c r="C619" s="316" t="s">
        <v>37</v>
      </c>
      <c r="D619" s="356" t="s">
        <v>22</v>
      </c>
      <c r="E619" s="356" t="s">
        <v>22</v>
      </c>
      <c r="F619" s="356" t="s">
        <v>22</v>
      </c>
      <c r="G619" s="353">
        <v>20</v>
      </c>
      <c r="H619" s="340" t="s">
        <v>22</v>
      </c>
      <c r="I619" s="354" t="s">
        <v>22</v>
      </c>
      <c r="J619" s="353">
        <v>135</v>
      </c>
      <c r="K619" s="356" t="s">
        <v>22</v>
      </c>
      <c r="L619" s="304" t="s">
        <v>22</v>
      </c>
      <c r="M619" s="304" t="s">
        <v>22</v>
      </c>
      <c r="N619" s="304" t="s">
        <v>22</v>
      </c>
      <c r="O619" s="349">
        <f t="shared" si="28"/>
        <v>155</v>
      </c>
    </row>
    <row r="620" spans="2:17" x14ac:dyDescent="0.35">
      <c r="B620" s="300">
        <v>45126</v>
      </c>
      <c r="C620" s="324" t="s">
        <v>38</v>
      </c>
      <c r="D620" s="346">
        <f>SUM(D602:D619)</f>
        <v>1145</v>
      </c>
      <c r="E620" s="346">
        <f>SUM(E602:E619)</f>
        <v>2064</v>
      </c>
      <c r="F620" s="346">
        <f>SUM(F602:F619)</f>
        <v>2337</v>
      </c>
      <c r="G620" s="346">
        <f>SUM(G602:G619)</f>
        <v>782</v>
      </c>
      <c r="H620" s="325">
        <f>SUM(H606:H619)</f>
        <v>9</v>
      </c>
      <c r="I620" s="325">
        <f>SUM(I602:I619)</f>
        <v>42</v>
      </c>
      <c r="J620" s="325">
        <f>SUM(J602:J619)</f>
        <v>281</v>
      </c>
      <c r="K620" s="325">
        <v>574</v>
      </c>
      <c r="L620" s="346">
        <f>+L602</f>
        <v>368</v>
      </c>
      <c r="M620" s="346">
        <v>282</v>
      </c>
      <c r="N620" s="346">
        <v>7035</v>
      </c>
      <c r="O620" s="347">
        <f>SUM(D620:N620)</f>
        <v>14919</v>
      </c>
    </row>
    <row r="621" spans="2:17" x14ac:dyDescent="0.35">
      <c r="B621" s="296">
        <v>45139</v>
      </c>
      <c r="C621" s="316" t="s">
        <v>21</v>
      </c>
      <c r="D621" s="349">
        <v>261</v>
      </c>
      <c r="E621" s="349">
        <v>746</v>
      </c>
      <c r="F621" s="350">
        <v>673</v>
      </c>
      <c r="G621" s="350">
        <v>72</v>
      </c>
      <c r="H621" s="350">
        <v>131</v>
      </c>
      <c r="I621" s="350">
        <v>7</v>
      </c>
      <c r="J621" s="350">
        <v>29</v>
      </c>
      <c r="K621" s="351" t="s">
        <v>22</v>
      </c>
      <c r="L621" s="350">
        <v>214</v>
      </c>
      <c r="M621" s="356" t="s">
        <v>22</v>
      </c>
      <c r="N621" s="304" t="s">
        <v>22</v>
      </c>
      <c r="O621" s="349">
        <f t="shared" si="28"/>
        <v>1919</v>
      </c>
    </row>
    <row r="622" spans="2:17" x14ac:dyDescent="0.35">
      <c r="B622" s="296">
        <v>45140</v>
      </c>
      <c r="C622" s="316" t="s">
        <v>23</v>
      </c>
      <c r="D622" s="352">
        <v>289</v>
      </c>
      <c r="E622" s="352">
        <v>423</v>
      </c>
      <c r="F622" s="353">
        <v>686</v>
      </c>
      <c r="G622" s="353">
        <v>249</v>
      </c>
      <c r="H622" s="353">
        <v>153</v>
      </c>
      <c r="I622" s="356" t="s">
        <v>22</v>
      </c>
      <c r="J622" s="353">
        <v>67</v>
      </c>
      <c r="K622" s="351" t="s">
        <v>22</v>
      </c>
      <c r="L622" s="304" t="s">
        <v>22</v>
      </c>
      <c r="M622" s="356" t="s">
        <v>22</v>
      </c>
      <c r="N622" s="304" t="s">
        <v>22</v>
      </c>
      <c r="O622" s="349">
        <f t="shared" si="28"/>
        <v>1867</v>
      </c>
    </row>
    <row r="623" spans="2:17" x14ac:dyDescent="0.35">
      <c r="B623" s="296">
        <v>45141</v>
      </c>
      <c r="C623" s="316" t="s">
        <v>24</v>
      </c>
      <c r="D623" s="352">
        <v>12</v>
      </c>
      <c r="E623" s="352">
        <v>67</v>
      </c>
      <c r="F623" s="353">
        <v>28</v>
      </c>
      <c r="G623" s="354" t="s">
        <v>22</v>
      </c>
      <c r="H623" s="353">
        <v>8</v>
      </c>
      <c r="I623" s="356" t="s">
        <v>22</v>
      </c>
      <c r="J623" s="356" t="s">
        <v>22</v>
      </c>
      <c r="K623" s="351" t="s">
        <v>22</v>
      </c>
      <c r="L623" s="304" t="s">
        <v>22</v>
      </c>
      <c r="M623" s="356" t="s">
        <v>22</v>
      </c>
      <c r="N623" s="304" t="s">
        <v>22</v>
      </c>
      <c r="O623" s="349">
        <f t="shared" si="28"/>
        <v>115</v>
      </c>
    </row>
    <row r="624" spans="2:17" x14ac:dyDescent="0.35">
      <c r="B624" s="296">
        <v>45142</v>
      </c>
      <c r="C624" s="316" t="s">
        <v>25</v>
      </c>
      <c r="D624" s="352">
        <v>10</v>
      </c>
      <c r="E624" s="352">
        <v>35</v>
      </c>
      <c r="F624" s="353">
        <v>18</v>
      </c>
      <c r="G624" s="352">
        <v>4</v>
      </c>
      <c r="H624" s="352">
        <v>4</v>
      </c>
      <c r="I624" s="356" t="s">
        <v>22</v>
      </c>
      <c r="J624" s="356" t="s">
        <v>22</v>
      </c>
      <c r="K624" s="351" t="s">
        <v>22</v>
      </c>
      <c r="L624" s="304" t="s">
        <v>22</v>
      </c>
      <c r="M624" s="356" t="s">
        <v>22</v>
      </c>
      <c r="N624" s="304" t="s">
        <v>22</v>
      </c>
      <c r="O624" s="349">
        <f t="shared" si="28"/>
        <v>71</v>
      </c>
    </row>
    <row r="625" spans="2:15" x14ac:dyDescent="0.35">
      <c r="B625" s="296">
        <v>45143</v>
      </c>
      <c r="C625" s="316" t="s">
        <v>26</v>
      </c>
      <c r="D625" s="352">
        <v>161</v>
      </c>
      <c r="E625" s="352">
        <v>93</v>
      </c>
      <c r="F625" s="353">
        <v>101</v>
      </c>
      <c r="G625" s="354" t="s">
        <v>22</v>
      </c>
      <c r="H625" s="353">
        <v>5</v>
      </c>
      <c r="I625" s="356" t="s">
        <v>22</v>
      </c>
      <c r="J625" s="353">
        <v>2</v>
      </c>
      <c r="K625" s="351" t="s">
        <v>22</v>
      </c>
      <c r="L625" s="304" t="s">
        <v>22</v>
      </c>
      <c r="M625" s="353">
        <v>944</v>
      </c>
      <c r="N625" s="353">
        <v>7421</v>
      </c>
      <c r="O625" s="349">
        <f t="shared" si="28"/>
        <v>362</v>
      </c>
    </row>
    <row r="626" spans="2:15" x14ac:dyDescent="0.35">
      <c r="B626" s="296">
        <v>45144</v>
      </c>
      <c r="C626" s="316" t="s">
        <v>27</v>
      </c>
      <c r="D626" s="352">
        <v>2</v>
      </c>
      <c r="E626" s="352">
        <v>31</v>
      </c>
      <c r="F626" s="353">
        <v>29</v>
      </c>
      <c r="G626" s="354" t="s">
        <v>22</v>
      </c>
      <c r="H626" s="353">
        <v>6</v>
      </c>
      <c r="I626" s="352">
        <v>3</v>
      </c>
      <c r="J626" s="353">
        <v>4</v>
      </c>
      <c r="K626" s="351" t="s">
        <v>22</v>
      </c>
      <c r="L626" s="353">
        <v>16</v>
      </c>
      <c r="M626" s="356" t="s">
        <v>22</v>
      </c>
      <c r="N626" s="304" t="s">
        <v>22</v>
      </c>
      <c r="O626" s="349">
        <f t="shared" si="28"/>
        <v>75</v>
      </c>
    </row>
    <row r="627" spans="2:15" x14ac:dyDescent="0.35">
      <c r="B627" s="296">
        <v>45145</v>
      </c>
      <c r="C627" s="316" t="s">
        <v>28</v>
      </c>
      <c r="D627" s="352">
        <v>92</v>
      </c>
      <c r="E627" s="356" t="s">
        <v>22</v>
      </c>
      <c r="F627" s="356" t="s">
        <v>22</v>
      </c>
      <c r="G627" s="356" t="s">
        <v>22</v>
      </c>
      <c r="H627" s="356" t="s">
        <v>22</v>
      </c>
      <c r="I627" s="356" t="s">
        <v>22</v>
      </c>
      <c r="J627" s="356" t="s">
        <v>22</v>
      </c>
      <c r="K627" s="351" t="s">
        <v>22</v>
      </c>
      <c r="L627" s="304" t="s">
        <v>22</v>
      </c>
      <c r="M627" s="356" t="s">
        <v>22</v>
      </c>
      <c r="N627" s="304" t="s">
        <v>22</v>
      </c>
      <c r="O627" s="349">
        <f t="shared" si="28"/>
        <v>92</v>
      </c>
    </row>
    <row r="628" spans="2:15" x14ac:dyDescent="0.35">
      <c r="B628" s="296">
        <v>45146</v>
      </c>
      <c r="C628" s="316" t="s">
        <v>29</v>
      </c>
      <c r="D628" s="352">
        <v>27</v>
      </c>
      <c r="E628" s="352">
        <v>54</v>
      </c>
      <c r="F628" s="353">
        <v>202</v>
      </c>
      <c r="G628" s="353">
        <v>9</v>
      </c>
      <c r="H628" s="353">
        <v>13</v>
      </c>
      <c r="I628" s="356" t="s">
        <v>22</v>
      </c>
      <c r="J628" s="356" t="s">
        <v>22</v>
      </c>
      <c r="K628" s="352">
        <v>296</v>
      </c>
      <c r="L628" s="304" t="s">
        <v>22</v>
      </c>
      <c r="M628" s="356" t="s">
        <v>22</v>
      </c>
      <c r="N628" s="304" t="s">
        <v>22</v>
      </c>
      <c r="O628" s="349">
        <f t="shared" si="28"/>
        <v>305</v>
      </c>
    </row>
    <row r="629" spans="2:15" x14ac:dyDescent="0.35">
      <c r="B629" s="296">
        <v>45147</v>
      </c>
      <c r="C629" s="316" t="s">
        <v>30</v>
      </c>
      <c r="D629" s="352">
        <v>44</v>
      </c>
      <c r="E629" s="352">
        <v>82</v>
      </c>
      <c r="F629" s="353">
        <v>51</v>
      </c>
      <c r="G629" s="352">
        <v>19</v>
      </c>
      <c r="H629" s="352">
        <v>8</v>
      </c>
      <c r="I629" s="356" t="s">
        <v>22</v>
      </c>
      <c r="J629" s="356" t="s">
        <v>22</v>
      </c>
      <c r="K629" s="356" t="s">
        <v>22</v>
      </c>
      <c r="L629" s="304" t="s">
        <v>22</v>
      </c>
      <c r="M629" s="356" t="s">
        <v>22</v>
      </c>
      <c r="N629" s="304" t="s">
        <v>22</v>
      </c>
      <c r="O629" s="349">
        <f t="shared" si="28"/>
        <v>204</v>
      </c>
    </row>
    <row r="630" spans="2:15" x14ac:dyDescent="0.35">
      <c r="B630" s="296">
        <v>45148</v>
      </c>
      <c r="C630" s="316" t="s">
        <v>31</v>
      </c>
      <c r="D630" s="352">
        <v>108</v>
      </c>
      <c r="E630" s="352">
        <v>152</v>
      </c>
      <c r="F630" s="353">
        <v>95</v>
      </c>
      <c r="G630" s="354" t="s">
        <v>22</v>
      </c>
      <c r="H630" s="353">
        <v>8</v>
      </c>
      <c r="I630" s="352">
        <v>1</v>
      </c>
      <c r="J630" s="356" t="s">
        <v>22</v>
      </c>
      <c r="K630" s="356" t="s">
        <v>22</v>
      </c>
      <c r="L630" s="352">
        <v>184</v>
      </c>
      <c r="M630" s="356" t="s">
        <v>22</v>
      </c>
      <c r="N630" s="304" t="s">
        <v>22</v>
      </c>
      <c r="O630" s="349">
        <f t="shared" si="28"/>
        <v>364</v>
      </c>
    </row>
    <row r="631" spans="2:15" x14ac:dyDescent="0.35">
      <c r="B631" s="296">
        <v>45149</v>
      </c>
      <c r="C631" s="316" t="s">
        <v>41</v>
      </c>
      <c r="D631" s="352">
        <v>17</v>
      </c>
      <c r="E631" s="352">
        <v>99</v>
      </c>
      <c r="F631" s="353">
        <v>231</v>
      </c>
      <c r="G631" s="353">
        <v>325</v>
      </c>
      <c r="H631" s="353">
        <v>79</v>
      </c>
      <c r="I631" s="353">
        <v>10</v>
      </c>
      <c r="J631" s="353">
        <v>13</v>
      </c>
      <c r="K631" s="356" t="s">
        <v>22</v>
      </c>
      <c r="L631" s="304" t="s">
        <v>22</v>
      </c>
      <c r="M631" s="356" t="s">
        <v>22</v>
      </c>
      <c r="N631" s="304" t="s">
        <v>22</v>
      </c>
      <c r="O631" s="349">
        <f t="shared" si="28"/>
        <v>774</v>
      </c>
    </row>
    <row r="632" spans="2:15" x14ac:dyDescent="0.35">
      <c r="B632" s="296">
        <v>45150</v>
      </c>
      <c r="C632" s="316" t="s">
        <v>32</v>
      </c>
      <c r="D632" s="356" t="s">
        <v>22</v>
      </c>
      <c r="E632" s="356" t="s">
        <v>22</v>
      </c>
      <c r="F632" s="353">
        <v>74</v>
      </c>
      <c r="G632" s="356" t="s">
        <v>22</v>
      </c>
      <c r="H632" s="356" t="s">
        <v>22</v>
      </c>
      <c r="I632" s="356" t="s">
        <v>22</v>
      </c>
      <c r="J632" s="356" t="s">
        <v>22</v>
      </c>
      <c r="K632" s="356" t="s">
        <v>22</v>
      </c>
      <c r="L632" s="304" t="s">
        <v>22</v>
      </c>
      <c r="M632" s="356" t="s">
        <v>22</v>
      </c>
      <c r="N632" s="304" t="s">
        <v>22</v>
      </c>
      <c r="O632" s="349">
        <f t="shared" si="28"/>
        <v>74</v>
      </c>
    </row>
    <row r="633" spans="2:15" x14ac:dyDescent="0.35">
      <c r="B633" s="296">
        <v>45151</v>
      </c>
      <c r="C633" s="316" t="s">
        <v>33</v>
      </c>
      <c r="D633" s="356" t="s">
        <v>22</v>
      </c>
      <c r="E633" s="356" t="s">
        <v>22</v>
      </c>
      <c r="F633" s="353">
        <v>4</v>
      </c>
      <c r="G633" s="356" t="s">
        <v>22</v>
      </c>
      <c r="H633" s="356" t="s">
        <v>22</v>
      </c>
      <c r="I633" s="356" t="s">
        <v>22</v>
      </c>
      <c r="J633" s="356" t="s">
        <v>22</v>
      </c>
      <c r="K633" s="356" t="s">
        <v>22</v>
      </c>
      <c r="L633" s="304" t="s">
        <v>22</v>
      </c>
      <c r="M633" s="356" t="s">
        <v>22</v>
      </c>
      <c r="N633" s="304" t="s">
        <v>22</v>
      </c>
      <c r="O633" s="349">
        <f t="shared" si="28"/>
        <v>4</v>
      </c>
    </row>
    <row r="634" spans="2:15" x14ac:dyDescent="0.35">
      <c r="B634" s="296">
        <v>45152</v>
      </c>
      <c r="C634" s="316" t="s">
        <v>35</v>
      </c>
      <c r="D634" s="356" t="s">
        <v>22</v>
      </c>
      <c r="E634" s="356" t="s">
        <v>22</v>
      </c>
      <c r="F634" s="356" t="s">
        <v>22</v>
      </c>
      <c r="G634" s="356" t="s">
        <v>22</v>
      </c>
      <c r="H634" s="356" t="s">
        <v>22</v>
      </c>
      <c r="I634" s="356" t="s">
        <v>22</v>
      </c>
      <c r="J634" s="356" t="s">
        <v>22</v>
      </c>
      <c r="K634" s="356" t="s">
        <v>22</v>
      </c>
      <c r="L634" s="304" t="s">
        <v>22</v>
      </c>
      <c r="M634" s="356" t="s">
        <v>22</v>
      </c>
      <c r="N634" s="304" t="s">
        <v>22</v>
      </c>
      <c r="O634" s="355" t="s">
        <v>22</v>
      </c>
    </row>
    <row r="635" spans="2:15" x14ac:dyDescent="0.35">
      <c r="B635" s="296">
        <v>45153</v>
      </c>
      <c r="C635" s="316" t="s">
        <v>40</v>
      </c>
      <c r="D635" s="356" t="s">
        <v>22</v>
      </c>
      <c r="E635" s="352">
        <v>205</v>
      </c>
      <c r="F635" s="354" t="s">
        <v>22</v>
      </c>
      <c r="G635" s="356" t="s">
        <v>22</v>
      </c>
      <c r="H635" s="356" t="s">
        <v>22</v>
      </c>
      <c r="I635" s="356" t="s">
        <v>22</v>
      </c>
      <c r="J635" s="356" t="s">
        <v>22</v>
      </c>
      <c r="K635" s="356" t="s">
        <v>22</v>
      </c>
      <c r="L635" s="304" t="s">
        <v>22</v>
      </c>
      <c r="M635" s="356" t="s">
        <v>22</v>
      </c>
      <c r="N635" s="304" t="s">
        <v>22</v>
      </c>
      <c r="O635" s="349">
        <f>+SUM(D635:J635)</f>
        <v>205</v>
      </c>
    </row>
    <row r="636" spans="2:15" x14ac:dyDescent="0.35">
      <c r="B636" s="296">
        <v>45154</v>
      </c>
      <c r="C636" s="316" t="s">
        <v>36</v>
      </c>
      <c r="D636" s="356" t="s">
        <v>22</v>
      </c>
      <c r="E636" s="356" t="s">
        <v>22</v>
      </c>
      <c r="F636" s="354" t="s">
        <v>22</v>
      </c>
      <c r="G636" s="352">
        <v>1</v>
      </c>
      <c r="H636" s="356" t="s">
        <v>22</v>
      </c>
      <c r="I636" s="356" t="s">
        <v>22</v>
      </c>
      <c r="J636" s="356" t="s">
        <v>22</v>
      </c>
      <c r="K636" s="356" t="s">
        <v>22</v>
      </c>
      <c r="L636" s="304" t="s">
        <v>22</v>
      </c>
      <c r="M636" s="356" t="s">
        <v>22</v>
      </c>
      <c r="N636" s="304" t="s">
        <v>22</v>
      </c>
      <c r="O636" s="349">
        <f>+SUM(D636:J636)</f>
        <v>1</v>
      </c>
    </row>
    <row r="637" spans="2:15" x14ac:dyDescent="0.35">
      <c r="B637" s="296">
        <v>45155</v>
      </c>
      <c r="C637" s="316" t="s">
        <v>42</v>
      </c>
      <c r="D637" s="356" t="s">
        <v>22</v>
      </c>
      <c r="E637" s="352">
        <v>18</v>
      </c>
      <c r="F637" s="354" t="s">
        <v>22</v>
      </c>
      <c r="G637" s="353">
        <v>1</v>
      </c>
      <c r="H637" s="356" t="s">
        <v>22</v>
      </c>
      <c r="I637" s="356" t="s">
        <v>22</v>
      </c>
      <c r="J637" s="356" t="s">
        <v>22</v>
      </c>
      <c r="K637" s="356" t="s">
        <v>22</v>
      </c>
      <c r="L637" s="304" t="s">
        <v>22</v>
      </c>
      <c r="M637" s="356" t="s">
        <v>22</v>
      </c>
      <c r="N637" s="304" t="s">
        <v>22</v>
      </c>
      <c r="O637" s="349">
        <f>+SUM(D637:J637)</f>
        <v>19</v>
      </c>
    </row>
    <row r="638" spans="2:15" x14ac:dyDescent="0.35">
      <c r="B638" s="296">
        <v>45156</v>
      </c>
      <c r="C638" s="316" t="s">
        <v>37</v>
      </c>
      <c r="D638" s="356" t="s">
        <v>22</v>
      </c>
      <c r="E638" s="356" t="s">
        <v>22</v>
      </c>
      <c r="F638" s="356" t="s">
        <v>22</v>
      </c>
      <c r="G638" s="353">
        <v>37</v>
      </c>
      <c r="H638" s="353">
        <v>44</v>
      </c>
      <c r="I638" s="356" t="s">
        <v>22</v>
      </c>
      <c r="J638" s="353">
        <v>112</v>
      </c>
      <c r="K638" s="356" t="s">
        <v>22</v>
      </c>
      <c r="L638" s="304" t="s">
        <v>22</v>
      </c>
      <c r="M638" s="356" t="s">
        <v>22</v>
      </c>
      <c r="N638" s="304" t="s">
        <v>22</v>
      </c>
      <c r="O638" s="349">
        <f>+SUM(D638:J638)</f>
        <v>193</v>
      </c>
    </row>
    <row r="639" spans="2:15" x14ac:dyDescent="0.35">
      <c r="B639" s="300">
        <v>45157</v>
      </c>
      <c r="C639" s="324" t="s">
        <v>38</v>
      </c>
      <c r="D639" s="346">
        <f t="shared" ref="D639:J639" si="29">SUM(D621:D638)</f>
        <v>1023</v>
      </c>
      <c r="E639" s="346">
        <f t="shared" si="29"/>
        <v>2005</v>
      </c>
      <c r="F639" s="346">
        <f t="shared" si="29"/>
        <v>2192</v>
      </c>
      <c r="G639" s="346">
        <f t="shared" si="29"/>
        <v>717</v>
      </c>
      <c r="H639" s="325">
        <f t="shared" si="29"/>
        <v>459</v>
      </c>
      <c r="I639" s="325">
        <f t="shared" si="29"/>
        <v>21</v>
      </c>
      <c r="J639" s="325">
        <f t="shared" si="29"/>
        <v>227</v>
      </c>
      <c r="K639" s="325">
        <v>296</v>
      </c>
      <c r="L639" s="346">
        <f>+L621</f>
        <v>214</v>
      </c>
      <c r="M639" s="346">
        <v>944</v>
      </c>
      <c r="N639" s="346">
        <v>7421</v>
      </c>
      <c r="O639" s="347">
        <f>SUM(D639:N639)</f>
        <v>15519</v>
      </c>
    </row>
    <row r="640" spans="2:15" x14ac:dyDescent="0.35">
      <c r="B640" s="296">
        <v>45170</v>
      </c>
      <c r="C640" s="316" t="s">
        <v>21</v>
      </c>
      <c r="D640" s="349">
        <v>233</v>
      </c>
      <c r="E640" s="349">
        <v>666</v>
      </c>
      <c r="F640" s="350">
        <v>623</v>
      </c>
      <c r="G640" s="350">
        <v>89</v>
      </c>
      <c r="H640" s="350">
        <v>205</v>
      </c>
      <c r="I640" s="350">
        <v>13</v>
      </c>
      <c r="J640" s="350">
        <v>40</v>
      </c>
      <c r="K640" s="351" t="s">
        <v>22</v>
      </c>
      <c r="L640" s="350">
        <v>204</v>
      </c>
      <c r="M640" s="356" t="s">
        <v>22</v>
      </c>
      <c r="N640" s="304" t="s">
        <v>22</v>
      </c>
      <c r="O640" s="349">
        <f>SUM(D640:K640)</f>
        <v>1869</v>
      </c>
    </row>
    <row r="641" spans="2:15" x14ac:dyDescent="0.35">
      <c r="B641" s="296">
        <v>45171</v>
      </c>
      <c r="C641" s="316" t="s">
        <v>23</v>
      </c>
      <c r="D641" s="352">
        <v>330</v>
      </c>
      <c r="E641" s="352">
        <v>373</v>
      </c>
      <c r="F641" s="353">
        <v>793</v>
      </c>
      <c r="G641" s="353">
        <v>247</v>
      </c>
      <c r="H641" s="353">
        <v>175</v>
      </c>
      <c r="I641" s="352">
        <v>20</v>
      </c>
      <c r="J641" s="353">
        <v>91</v>
      </c>
      <c r="K641" s="351" t="s">
        <v>22</v>
      </c>
      <c r="L641" s="304" t="s">
        <v>22</v>
      </c>
      <c r="M641" s="356" t="s">
        <v>22</v>
      </c>
      <c r="N641" s="304" t="s">
        <v>22</v>
      </c>
      <c r="O641" s="349">
        <f>SUM(D641:J641)</f>
        <v>2029</v>
      </c>
    </row>
    <row r="642" spans="2:15" x14ac:dyDescent="0.35">
      <c r="B642" s="296">
        <v>45172</v>
      </c>
      <c r="C642" s="316" t="s">
        <v>24</v>
      </c>
      <c r="D642" s="352">
        <v>11</v>
      </c>
      <c r="E642" s="352">
        <v>60</v>
      </c>
      <c r="F642" s="353">
        <v>43</v>
      </c>
      <c r="G642" s="353">
        <v>9</v>
      </c>
      <c r="H642" s="353">
        <v>7</v>
      </c>
      <c r="I642" s="356" t="s">
        <v>22</v>
      </c>
      <c r="J642" s="356" t="s">
        <v>22</v>
      </c>
      <c r="K642" s="351" t="s">
        <v>22</v>
      </c>
      <c r="L642" s="304" t="s">
        <v>22</v>
      </c>
      <c r="M642" s="356" t="s">
        <v>22</v>
      </c>
      <c r="N642" s="304" t="s">
        <v>22</v>
      </c>
      <c r="O642" s="349">
        <f>SUM(D642:J642)</f>
        <v>130</v>
      </c>
    </row>
    <row r="643" spans="2:15" x14ac:dyDescent="0.35">
      <c r="B643" s="296">
        <v>45173</v>
      </c>
      <c r="C643" s="316" t="s">
        <v>25</v>
      </c>
      <c r="D643" s="352">
        <v>16</v>
      </c>
      <c r="E643" s="352">
        <v>39</v>
      </c>
      <c r="F643" s="353">
        <v>10</v>
      </c>
      <c r="G643" s="356" t="s">
        <v>22</v>
      </c>
      <c r="H643" s="352">
        <v>7</v>
      </c>
      <c r="I643" s="356" t="s">
        <v>22</v>
      </c>
      <c r="J643" s="356" t="s">
        <v>22</v>
      </c>
      <c r="K643" s="351" t="s">
        <v>22</v>
      </c>
      <c r="L643" s="304" t="s">
        <v>22</v>
      </c>
      <c r="M643" s="356" t="s">
        <v>22</v>
      </c>
      <c r="N643" s="304" t="s">
        <v>22</v>
      </c>
      <c r="O643" s="349">
        <f>SUM(D643:J643)</f>
        <v>72</v>
      </c>
    </row>
    <row r="644" spans="2:15" x14ac:dyDescent="0.35">
      <c r="B644" s="296">
        <v>45174</v>
      </c>
      <c r="C644" s="316" t="s">
        <v>26</v>
      </c>
      <c r="D644" s="352">
        <v>158</v>
      </c>
      <c r="E644" s="352">
        <v>96</v>
      </c>
      <c r="F644" s="353">
        <v>105</v>
      </c>
      <c r="G644" s="356" t="s">
        <v>22</v>
      </c>
      <c r="H644" s="356" t="s">
        <v>22</v>
      </c>
      <c r="I644" s="356" t="s">
        <v>22</v>
      </c>
      <c r="J644" s="353">
        <v>19</v>
      </c>
      <c r="K644" s="351" t="s">
        <v>22</v>
      </c>
      <c r="L644" s="304" t="s">
        <v>22</v>
      </c>
      <c r="M644" s="353">
        <v>1009</v>
      </c>
      <c r="N644" s="353">
        <v>5524</v>
      </c>
      <c r="O644" s="349">
        <f>SUM(D644:J644)</f>
        <v>378</v>
      </c>
    </row>
    <row r="645" spans="2:15" x14ac:dyDescent="0.35">
      <c r="B645" s="296">
        <v>45175</v>
      </c>
      <c r="C645" s="316" t="s">
        <v>27</v>
      </c>
      <c r="D645" s="352">
        <v>2</v>
      </c>
      <c r="E645" s="352">
        <v>35</v>
      </c>
      <c r="F645" s="353">
        <v>32</v>
      </c>
      <c r="G645" s="356" t="s">
        <v>22</v>
      </c>
      <c r="H645" s="353">
        <v>4</v>
      </c>
      <c r="I645" s="356"/>
      <c r="J645" s="352">
        <v>1</v>
      </c>
      <c r="K645" s="351" t="s">
        <v>22</v>
      </c>
      <c r="L645" s="352">
        <v>36</v>
      </c>
      <c r="M645" s="356" t="s">
        <v>22</v>
      </c>
      <c r="N645" s="304" t="s">
        <v>22</v>
      </c>
      <c r="O645" s="349">
        <f>SUM(D645:K645)</f>
        <v>74</v>
      </c>
    </row>
    <row r="646" spans="2:15" x14ac:dyDescent="0.35">
      <c r="B646" s="296">
        <v>45176</v>
      </c>
      <c r="C646" s="316" t="s">
        <v>28</v>
      </c>
      <c r="D646" s="352">
        <v>155</v>
      </c>
      <c r="E646" s="356" t="s">
        <v>22</v>
      </c>
      <c r="F646" s="356" t="s">
        <v>22</v>
      </c>
      <c r="G646" s="356" t="s">
        <v>22</v>
      </c>
      <c r="H646" s="356" t="s">
        <v>22</v>
      </c>
      <c r="I646" s="356" t="s">
        <v>22</v>
      </c>
      <c r="J646" s="356" t="s">
        <v>22</v>
      </c>
      <c r="K646" s="351" t="s">
        <v>22</v>
      </c>
      <c r="L646" s="304" t="s">
        <v>22</v>
      </c>
      <c r="M646" s="356" t="s">
        <v>22</v>
      </c>
      <c r="N646" s="304" t="s">
        <v>22</v>
      </c>
      <c r="O646" s="349">
        <f t="shared" ref="O646:O651" si="30">SUM(D646:J646)</f>
        <v>155</v>
      </c>
    </row>
    <row r="647" spans="2:15" x14ac:dyDescent="0.35">
      <c r="B647" s="296">
        <v>45177</v>
      </c>
      <c r="C647" s="316" t="s">
        <v>29</v>
      </c>
      <c r="D647" s="352">
        <v>32</v>
      </c>
      <c r="E647" s="356" t="s">
        <v>22</v>
      </c>
      <c r="F647" s="353">
        <v>227</v>
      </c>
      <c r="G647" s="353">
        <v>15</v>
      </c>
      <c r="H647" s="353">
        <v>22</v>
      </c>
      <c r="I647" s="356" t="s">
        <v>22</v>
      </c>
      <c r="J647" s="356" t="s">
        <v>22</v>
      </c>
      <c r="K647" s="352">
        <v>584</v>
      </c>
      <c r="L647" s="304" t="s">
        <v>22</v>
      </c>
      <c r="M647" s="356" t="s">
        <v>22</v>
      </c>
      <c r="N647" s="304" t="s">
        <v>22</v>
      </c>
      <c r="O647" s="349">
        <f t="shared" si="30"/>
        <v>296</v>
      </c>
    </row>
    <row r="648" spans="2:15" x14ac:dyDescent="0.35">
      <c r="B648" s="296">
        <v>45178</v>
      </c>
      <c r="C648" s="316" t="s">
        <v>30</v>
      </c>
      <c r="D648" s="352">
        <v>35</v>
      </c>
      <c r="E648" s="352">
        <v>77</v>
      </c>
      <c r="F648" s="353">
        <v>33</v>
      </c>
      <c r="G648" s="352">
        <v>2</v>
      </c>
      <c r="H648" s="356" t="s">
        <v>22</v>
      </c>
      <c r="I648" s="356" t="s">
        <v>22</v>
      </c>
      <c r="J648" s="356" t="s">
        <v>22</v>
      </c>
      <c r="K648" s="356" t="s">
        <v>22</v>
      </c>
      <c r="L648" s="304" t="s">
        <v>22</v>
      </c>
      <c r="M648" s="356" t="s">
        <v>22</v>
      </c>
      <c r="N648" s="304" t="s">
        <v>22</v>
      </c>
      <c r="O648" s="349">
        <f t="shared" si="30"/>
        <v>147</v>
      </c>
    </row>
    <row r="649" spans="2:15" x14ac:dyDescent="0.35">
      <c r="B649" s="296">
        <v>45179</v>
      </c>
      <c r="C649" s="316" t="s">
        <v>31</v>
      </c>
      <c r="D649" s="352">
        <v>109</v>
      </c>
      <c r="E649" s="352">
        <v>101</v>
      </c>
      <c r="F649" s="353">
        <v>87</v>
      </c>
      <c r="G649" s="356" t="s">
        <v>22</v>
      </c>
      <c r="H649" s="352">
        <v>6</v>
      </c>
      <c r="I649" s="356" t="s">
        <v>22</v>
      </c>
      <c r="J649" s="356"/>
      <c r="K649" s="356" t="s">
        <v>22</v>
      </c>
      <c r="L649" s="352">
        <v>186</v>
      </c>
      <c r="M649" s="356" t="s">
        <v>22</v>
      </c>
      <c r="N649" s="304" t="s">
        <v>22</v>
      </c>
      <c r="O649" s="349">
        <f t="shared" si="30"/>
        <v>303</v>
      </c>
    </row>
    <row r="650" spans="2:15" x14ac:dyDescent="0.35">
      <c r="B650" s="296">
        <v>45180</v>
      </c>
      <c r="C650" s="316" t="s">
        <v>41</v>
      </c>
      <c r="D650" s="352">
        <v>12</v>
      </c>
      <c r="E650" s="352">
        <v>66</v>
      </c>
      <c r="F650" s="353">
        <v>95</v>
      </c>
      <c r="G650" s="353">
        <v>303</v>
      </c>
      <c r="H650" s="353">
        <v>93</v>
      </c>
      <c r="I650" s="356" t="s">
        <v>22</v>
      </c>
      <c r="J650" s="353">
        <v>13</v>
      </c>
      <c r="K650" s="356" t="s">
        <v>22</v>
      </c>
      <c r="L650" s="304" t="s">
        <v>22</v>
      </c>
      <c r="M650" s="356" t="s">
        <v>22</v>
      </c>
      <c r="N650" s="304" t="s">
        <v>22</v>
      </c>
      <c r="O650" s="349">
        <f t="shared" si="30"/>
        <v>582</v>
      </c>
    </row>
    <row r="651" spans="2:15" x14ac:dyDescent="0.35">
      <c r="B651" s="296">
        <v>45181</v>
      </c>
      <c r="C651" s="316" t="s">
        <v>32</v>
      </c>
      <c r="D651" s="356" t="s">
        <v>22</v>
      </c>
      <c r="E651" s="356" t="s">
        <v>22</v>
      </c>
      <c r="F651" s="353">
        <v>122</v>
      </c>
      <c r="G651" s="356" t="s">
        <v>22</v>
      </c>
      <c r="H651" s="356" t="s">
        <v>22</v>
      </c>
      <c r="I651" s="356" t="s">
        <v>22</v>
      </c>
      <c r="J651" s="356" t="s">
        <v>22</v>
      </c>
      <c r="K651" s="356" t="s">
        <v>22</v>
      </c>
      <c r="L651" s="304" t="s">
        <v>22</v>
      </c>
      <c r="M651" s="356" t="s">
        <v>22</v>
      </c>
      <c r="N651" s="304" t="s">
        <v>22</v>
      </c>
      <c r="O651" s="349">
        <f t="shared" si="30"/>
        <v>122</v>
      </c>
    </row>
    <row r="652" spans="2:15" x14ac:dyDescent="0.35">
      <c r="B652" s="296">
        <v>45182</v>
      </c>
      <c r="C652" s="316" t="s">
        <v>33</v>
      </c>
      <c r="D652" s="356" t="s">
        <v>22</v>
      </c>
      <c r="E652" s="356" t="s">
        <v>22</v>
      </c>
      <c r="F652" s="356" t="s">
        <v>22</v>
      </c>
      <c r="G652" s="356" t="s">
        <v>22</v>
      </c>
      <c r="H652" s="356" t="s">
        <v>22</v>
      </c>
      <c r="I652" s="356" t="s">
        <v>22</v>
      </c>
      <c r="J652" s="356" t="s">
        <v>22</v>
      </c>
      <c r="K652" s="356" t="s">
        <v>22</v>
      </c>
      <c r="L652" s="304" t="s">
        <v>22</v>
      </c>
      <c r="M652" s="356" t="s">
        <v>22</v>
      </c>
      <c r="N652" s="304" t="s">
        <v>22</v>
      </c>
      <c r="O652" s="355" t="s">
        <v>22</v>
      </c>
    </row>
    <row r="653" spans="2:15" x14ac:dyDescent="0.35">
      <c r="B653" s="296">
        <v>45183</v>
      </c>
      <c r="C653" s="316" t="s">
        <v>35</v>
      </c>
      <c r="D653" s="356" t="s">
        <v>22</v>
      </c>
      <c r="E653" s="356" t="s">
        <v>22</v>
      </c>
      <c r="F653" s="356" t="s">
        <v>22</v>
      </c>
      <c r="G653" s="356" t="s">
        <v>22</v>
      </c>
      <c r="H653" s="356" t="s">
        <v>22</v>
      </c>
      <c r="I653" s="356" t="s">
        <v>22</v>
      </c>
      <c r="J653" s="356" t="s">
        <v>22</v>
      </c>
      <c r="K653" s="356" t="s">
        <v>22</v>
      </c>
      <c r="L653" s="304" t="s">
        <v>22</v>
      </c>
      <c r="M653" s="356" t="s">
        <v>22</v>
      </c>
      <c r="N653" s="304" t="s">
        <v>22</v>
      </c>
      <c r="O653" s="355" t="s">
        <v>22</v>
      </c>
    </row>
    <row r="654" spans="2:15" x14ac:dyDescent="0.35">
      <c r="B654" s="296">
        <v>45184</v>
      </c>
      <c r="C654" s="316" t="s">
        <v>40</v>
      </c>
      <c r="D654" s="356" t="s">
        <v>22</v>
      </c>
      <c r="E654" s="352">
        <v>27</v>
      </c>
      <c r="F654" s="353">
        <v>132</v>
      </c>
      <c r="G654" s="356" t="s">
        <v>22</v>
      </c>
      <c r="H654" s="352">
        <v>1</v>
      </c>
      <c r="I654" s="356" t="s">
        <v>22</v>
      </c>
      <c r="J654" s="356" t="s">
        <v>22</v>
      </c>
      <c r="K654" s="356" t="s">
        <v>22</v>
      </c>
      <c r="L654" s="304" t="s">
        <v>22</v>
      </c>
      <c r="M654" s="356" t="s">
        <v>22</v>
      </c>
      <c r="N654" s="304" t="s">
        <v>22</v>
      </c>
      <c r="O654" s="349">
        <f>SUM(D654:J654)</f>
        <v>160</v>
      </c>
    </row>
    <row r="655" spans="2:15" x14ac:dyDescent="0.35">
      <c r="B655" s="296">
        <v>45185</v>
      </c>
      <c r="C655" s="316" t="s">
        <v>36</v>
      </c>
      <c r="D655" s="356" t="s">
        <v>22</v>
      </c>
      <c r="E655" s="356" t="s">
        <v>22</v>
      </c>
      <c r="F655" s="356" t="s">
        <v>22</v>
      </c>
      <c r="G655" s="356" t="s">
        <v>22</v>
      </c>
      <c r="H655" s="356" t="s">
        <v>22</v>
      </c>
      <c r="I655" s="356" t="s">
        <v>22</v>
      </c>
      <c r="J655" s="356" t="s">
        <v>22</v>
      </c>
      <c r="K655" s="356" t="s">
        <v>22</v>
      </c>
      <c r="L655" s="304" t="s">
        <v>22</v>
      </c>
      <c r="M655" s="356" t="s">
        <v>22</v>
      </c>
      <c r="N655" s="304" t="s">
        <v>22</v>
      </c>
      <c r="O655" s="355" t="s">
        <v>22</v>
      </c>
    </row>
    <row r="656" spans="2:15" x14ac:dyDescent="0.35">
      <c r="B656" s="296">
        <v>45186</v>
      </c>
      <c r="C656" s="316" t="s">
        <v>42</v>
      </c>
      <c r="D656" s="356" t="s">
        <v>22</v>
      </c>
      <c r="E656" s="352">
        <v>10</v>
      </c>
      <c r="F656" s="353">
        <v>1</v>
      </c>
      <c r="G656" s="353">
        <v>1</v>
      </c>
      <c r="H656" s="356"/>
      <c r="I656" s="356" t="s">
        <v>22</v>
      </c>
      <c r="J656" s="356" t="s">
        <v>22</v>
      </c>
      <c r="K656" s="356" t="s">
        <v>22</v>
      </c>
      <c r="L656" s="304" t="s">
        <v>22</v>
      </c>
      <c r="M656" s="356" t="s">
        <v>22</v>
      </c>
      <c r="N656" s="304" t="s">
        <v>22</v>
      </c>
      <c r="O656" s="349">
        <f>SUM(D656:J656)</f>
        <v>12</v>
      </c>
    </row>
    <row r="657" spans="2:15" x14ac:dyDescent="0.35">
      <c r="B657" s="296">
        <v>45187</v>
      </c>
      <c r="C657" s="316" t="s">
        <v>37</v>
      </c>
      <c r="D657" s="356" t="s">
        <v>22</v>
      </c>
      <c r="E657" s="352">
        <v>62</v>
      </c>
      <c r="F657" s="352">
        <v>1</v>
      </c>
      <c r="G657" s="353">
        <v>9</v>
      </c>
      <c r="H657" s="353">
        <v>9</v>
      </c>
      <c r="I657" s="356" t="s">
        <v>22</v>
      </c>
      <c r="J657" s="353">
        <v>49</v>
      </c>
      <c r="K657" s="356" t="s">
        <v>22</v>
      </c>
      <c r="L657" s="304" t="s">
        <v>22</v>
      </c>
      <c r="M657" s="356" t="s">
        <v>22</v>
      </c>
      <c r="N657" s="304" t="s">
        <v>22</v>
      </c>
      <c r="O657" s="349">
        <f>SUM(D657:J657)</f>
        <v>130</v>
      </c>
    </row>
    <row r="658" spans="2:15" x14ac:dyDescent="0.35">
      <c r="B658" s="300">
        <v>45188</v>
      </c>
      <c r="C658" s="324" t="s">
        <v>38</v>
      </c>
      <c r="D658" s="346">
        <f t="shared" ref="D658:J658" si="31">SUM(D640:D657)</f>
        <v>1093</v>
      </c>
      <c r="E658" s="346">
        <f t="shared" si="31"/>
        <v>1612</v>
      </c>
      <c r="F658" s="346">
        <f t="shared" si="31"/>
        <v>2304</v>
      </c>
      <c r="G658" s="346">
        <f t="shared" si="31"/>
        <v>675</v>
      </c>
      <c r="H658" s="325">
        <f t="shared" si="31"/>
        <v>529</v>
      </c>
      <c r="I658" s="325">
        <f t="shared" si="31"/>
        <v>33</v>
      </c>
      <c r="J658" s="325">
        <f t="shared" si="31"/>
        <v>213</v>
      </c>
      <c r="K658" s="325">
        <v>584</v>
      </c>
      <c r="L658" s="346">
        <f>+L640</f>
        <v>204</v>
      </c>
      <c r="M658" s="346">
        <v>1009</v>
      </c>
      <c r="N658" s="346">
        <v>5524</v>
      </c>
      <c r="O658" s="346">
        <f t="shared" ref="O658" si="32">+SUM(D658:N658)</f>
        <v>13780</v>
      </c>
    </row>
    <row r="659" spans="2:15" x14ac:dyDescent="0.35">
      <c r="B659" s="388" t="s">
        <v>39</v>
      </c>
      <c r="C659" s="389"/>
      <c r="D659" s="335">
        <f>+SUM(D620+D639+D658)</f>
        <v>3261</v>
      </c>
      <c r="E659" s="335">
        <f t="shared" ref="E659:J659" si="33">+SUM(E620+E639+E658)</f>
        <v>5681</v>
      </c>
      <c r="F659" s="335">
        <f t="shared" si="33"/>
        <v>6833</v>
      </c>
      <c r="G659" s="335">
        <f t="shared" si="33"/>
        <v>2174</v>
      </c>
      <c r="H659" s="335">
        <f t="shared" si="33"/>
        <v>997</v>
      </c>
      <c r="I659" s="335">
        <f t="shared" si="33"/>
        <v>96</v>
      </c>
      <c r="J659" s="335">
        <f t="shared" si="33"/>
        <v>721</v>
      </c>
      <c r="K659" s="335">
        <f>+K658+K639+K620</f>
        <v>1454</v>
      </c>
      <c r="L659" s="335">
        <f>+L658+L639+L620</f>
        <v>786</v>
      </c>
      <c r="M659" s="335">
        <f t="shared" ref="M659:N659" si="34">+M658+M639+M620</f>
        <v>2235</v>
      </c>
      <c r="N659" s="335">
        <f t="shared" si="34"/>
        <v>19980</v>
      </c>
      <c r="O659" s="335">
        <f>SUM(D659:N659)</f>
        <v>44218</v>
      </c>
    </row>
    <row r="660" spans="2:15" x14ac:dyDescent="0.35">
      <c r="B660" s="296">
        <v>45200</v>
      </c>
      <c r="C660" s="316" t="s">
        <v>21</v>
      </c>
      <c r="D660" s="349">
        <v>294</v>
      </c>
      <c r="E660" s="349">
        <v>730</v>
      </c>
      <c r="F660" s="350">
        <v>596</v>
      </c>
      <c r="G660" s="350">
        <v>59</v>
      </c>
      <c r="H660" s="350">
        <v>232</v>
      </c>
      <c r="I660" s="350">
        <v>13</v>
      </c>
      <c r="J660" s="350">
        <v>32</v>
      </c>
      <c r="K660" s="351" t="s">
        <v>22</v>
      </c>
      <c r="L660" s="350">
        <v>250</v>
      </c>
      <c r="M660" s="356" t="s">
        <v>22</v>
      </c>
      <c r="N660" s="304" t="s">
        <v>22</v>
      </c>
      <c r="O660" s="349">
        <f>SUM(D660:K660)</f>
        <v>1956</v>
      </c>
    </row>
    <row r="661" spans="2:15" x14ac:dyDescent="0.35">
      <c r="B661" s="296">
        <v>45201</v>
      </c>
      <c r="C661" s="316" t="s">
        <v>23</v>
      </c>
      <c r="D661" s="352">
        <v>382</v>
      </c>
      <c r="E661" s="352">
        <v>316</v>
      </c>
      <c r="F661" s="353">
        <v>720</v>
      </c>
      <c r="G661" s="353">
        <v>197</v>
      </c>
      <c r="H661" s="353">
        <v>178</v>
      </c>
      <c r="I661" s="352">
        <v>13</v>
      </c>
      <c r="J661" s="353">
        <v>81</v>
      </c>
      <c r="K661" s="351" t="s">
        <v>22</v>
      </c>
      <c r="L661" s="304" t="s">
        <v>22</v>
      </c>
      <c r="M661" s="356" t="s">
        <v>22</v>
      </c>
      <c r="N661" s="304" t="s">
        <v>22</v>
      </c>
      <c r="O661" s="349">
        <f>SUM(D661:J661)</f>
        <v>1887</v>
      </c>
    </row>
    <row r="662" spans="2:15" x14ac:dyDescent="0.35">
      <c r="B662" s="296">
        <v>45202</v>
      </c>
      <c r="C662" s="316" t="s">
        <v>24</v>
      </c>
      <c r="D662" s="352">
        <v>9</v>
      </c>
      <c r="E662" s="352">
        <v>57</v>
      </c>
      <c r="F662" s="353">
        <v>73</v>
      </c>
      <c r="G662" s="353">
        <v>3</v>
      </c>
      <c r="H662" s="353">
        <v>10</v>
      </c>
      <c r="I662" s="356" t="s">
        <v>22</v>
      </c>
      <c r="J662" s="352">
        <v>3</v>
      </c>
      <c r="K662" s="351" t="s">
        <v>22</v>
      </c>
      <c r="L662" s="304" t="s">
        <v>22</v>
      </c>
      <c r="M662" s="356" t="s">
        <v>22</v>
      </c>
      <c r="N662" s="304" t="s">
        <v>22</v>
      </c>
      <c r="O662" s="349">
        <f>SUM(D662:J662)</f>
        <v>155</v>
      </c>
    </row>
    <row r="663" spans="2:15" x14ac:dyDescent="0.35">
      <c r="B663" s="296">
        <v>45203</v>
      </c>
      <c r="C663" s="316" t="s">
        <v>25</v>
      </c>
      <c r="D663" s="352">
        <v>18</v>
      </c>
      <c r="E663" s="352">
        <v>41</v>
      </c>
      <c r="F663" s="353">
        <v>20</v>
      </c>
      <c r="G663" s="352">
        <v>1</v>
      </c>
      <c r="H663" s="352">
        <v>12</v>
      </c>
      <c r="I663" s="356" t="s">
        <v>22</v>
      </c>
      <c r="J663" s="356" t="s">
        <v>22</v>
      </c>
      <c r="K663" s="351" t="s">
        <v>22</v>
      </c>
      <c r="L663" s="304" t="s">
        <v>22</v>
      </c>
      <c r="M663" s="356" t="s">
        <v>22</v>
      </c>
      <c r="N663" s="304" t="s">
        <v>22</v>
      </c>
      <c r="O663" s="349">
        <f>SUM(D663:J663)</f>
        <v>92</v>
      </c>
    </row>
    <row r="664" spans="2:15" x14ac:dyDescent="0.35">
      <c r="B664" s="296">
        <v>45204</v>
      </c>
      <c r="C664" s="316" t="s">
        <v>26</v>
      </c>
      <c r="D664" s="352">
        <v>108</v>
      </c>
      <c r="E664" s="352">
        <v>51</v>
      </c>
      <c r="F664" s="353">
        <v>112</v>
      </c>
      <c r="G664" s="356" t="s">
        <v>22</v>
      </c>
      <c r="H664" s="356" t="s">
        <v>22</v>
      </c>
      <c r="I664" s="356" t="s">
        <v>22</v>
      </c>
      <c r="J664" s="354" t="s">
        <v>22</v>
      </c>
      <c r="K664" s="351" t="s">
        <v>22</v>
      </c>
      <c r="L664" s="304" t="s">
        <v>22</v>
      </c>
      <c r="M664" s="354">
        <v>1065</v>
      </c>
      <c r="N664" s="354">
        <v>5121</v>
      </c>
      <c r="O664" s="349">
        <f>SUM(D664:J664)</f>
        <v>271</v>
      </c>
    </row>
    <row r="665" spans="2:15" x14ac:dyDescent="0.35">
      <c r="B665" s="296">
        <v>45205</v>
      </c>
      <c r="C665" s="316" t="s">
        <v>27</v>
      </c>
      <c r="D665" s="352">
        <v>5</v>
      </c>
      <c r="E665" s="352">
        <v>29</v>
      </c>
      <c r="F665" s="353">
        <v>29</v>
      </c>
      <c r="G665" s="352">
        <v>3</v>
      </c>
      <c r="H665" s="353">
        <v>5</v>
      </c>
      <c r="I665" s="352">
        <v>4</v>
      </c>
      <c r="J665" s="352">
        <v>1</v>
      </c>
      <c r="K665" s="351" t="s">
        <v>22</v>
      </c>
      <c r="L665" s="352">
        <v>12</v>
      </c>
      <c r="M665" s="356" t="s">
        <v>22</v>
      </c>
      <c r="N665" s="304" t="s">
        <v>22</v>
      </c>
      <c r="O665" s="349">
        <f>SUM(D665:K665)</f>
        <v>76</v>
      </c>
    </row>
    <row r="666" spans="2:15" x14ac:dyDescent="0.35">
      <c r="B666" s="296">
        <v>45206</v>
      </c>
      <c r="C666" s="316" t="s">
        <v>28</v>
      </c>
      <c r="D666" s="352">
        <v>153</v>
      </c>
      <c r="E666" s="356" t="s">
        <v>22</v>
      </c>
      <c r="F666" s="356" t="s">
        <v>22</v>
      </c>
      <c r="G666" s="356" t="s">
        <v>22</v>
      </c>
      <c r="H666" s="356" t="s">
        <v>22</v>
      </c>
      <c r="I666" s="356" t="s">
        <v>22</v>
      </c>
      <c r="J666" s="356" t="s">
        <v>22</v>
      </c>
      <c r="K666" s="351" t="s">
        <v>22</v>
      </c>
      <c r="L666" s="304" t="s">
        <v>22</v>
      </c>
      <c r="M666" s="356" t="s">
        <v>22</v>
      </c>
      <c r="N666" s="304" t="s">
        <v>22</v>
      </c>
      <c r="O666" s="349">
        <f>SUM(D666:J666)</f>
        <v>153</v>
      </c>
    </row>
    <row r="667" spans="2:15" x14ac:dyDescent="0.35">
      <c r="B667" s="296">
        <v>45207</v>
      </c>
      <c r="C667" s="316" t="s">
        <v>29</v>
      </c>
      <c r="D667" s="352">
        <v>44</v>
      </c>
      <c r="E667" s="352">
        <v>28</v>
      </c>
      <c r="F667" s="353">
        <v>208</v>
      </c>
      <c r="G667" s="353">
        <v>15</v>
      </c>
      <c r="H667" s="353">
        <v>36</v>
      </c>
      <c r="I667" s="356" t="s">
        <v>22</v>
      </c>
      <c r="J667" s="356" t="s">
        <v>22</v>
      </c>
      <c r="K667" s="352">
        <v>531</v>
      </c>
      <c r="L667" s="304" t="s">
        <v>22</v>
      </c>
      <c r="M667" s="356" t="s">
        <v>22</v>
      </c>
      <c r="N667" s="304" t="s">
        <v>22</v>
      </c>
      <c r="O667" s="349">
        <f>SUM(D667:J667)</f>
        <v>331</v>
      </c>
    </row>
    <row r="668" spans="2:15" x14ac:dyDescent="0.35">
      <c r="B668" s="296">
        <v>45208</v>
      </c>
      <c r="C668" s="316" t="s">
        <v>30</v>
      </c>
      <c r="D668" s="352">
        <v>23</v>
      </c>
      <c r="E668" s="352">
        <v>102</v>
      </c>
      <c r="F668" s="353">
        <v>44</v>
      </c>
      <c r="G668" s="352">
        <v>2</v>
      </c>
      <c r="H668" s="352">
        <v>2</v>
      </c>
      <c r="I668" s="356" t="s">
        <v>22</v>
      </c>
      <c r="J668" s="352">
        <v>1</v>
      </c>
      <c r="K668" s="356" t="s">
        <v>22</v>
      </c>
      <c r="L668" s="304" t="s">
        <v>22</v>
      </c>
      <c r="M668" s="356" t="s">
        <v>22</v>
      </c>
      <c r="N668" s="304" t="s">
        <v>22</v>
      </c>
      <c r="O668" s="349">
        <f>SUM(D668:J668)</f>
        <v>174</v>
      </c>
    </row>
    <row r="669" spans="2:15" x14ac:dyDescent="0.35">
      <c r="B669" s="296">
        <v>45209</v>
      </c>
      <c r="C669" s="316" t="s">
        <v>31</v>
      </c>
      <c r="D669" s="352">
        <v>123</v>
      </c>
      <c r="E669" s="352">
        <v>167</v>
      </c>
      <c r="F669" s="353">
        <v>108</v>
      </c>
      <c r="G669" s="352">
        <v>5</v>
      </c>
      <c r="H669" s="352">
        <v>7</v>
      </c>
      <c r="I669" s="356" t="s">
        <v>22</v>
      </c>
      <c r="J669" s="352">
        <v>2</v>
      </c>
      <c r="K669" s="356" t="s">
        <v>22</v>
      </c>
      <c r="L669" s="352">
        <v>186</v>
      </c>
      <c r="M669" s="356" t="s">
        <v>22</v>
      </c>
      <c r="N669" s="304" t="s">
        <v>22</v>
      </c>
      <c r="O669" s="349">
        <f>SUM(D669:K669)</f>
        <v>412</v>
      </c>
    </row>
    <row r="670" spans="2:15" x14ac:dyDescent="0.35">
      <c r="B670" s="296">
        <v>45210</v>
      </c>
      <c r="C670" s="316" t="s">
        <v>41</v>
      </c>
      <c r="D670" s="352">
        <v>13</v>
      </c>
      <c r="E670" s="352">
        <v>108</v>
      </c>
      <c r="F670" s="353">
        <v>61</v>
      </c>
      <c r="G670" s="353">
        <v>270</v>
      </c>
      <c r="H670" s="353">
        <v>72</v>
      </c>
      <c r="I670" s="356" t="s">
        <v>22</v>
      </c>
      <c r="J670" s="353">
        <v>15</v>
      </c>
      <c r="K670" s="356" t="s">
        <v>22</v>
      </c>
      <c r="L670" s="304" t="s">
        <v>22</v>
      </c>
      <c r="M670" s="356" t="s">
        <v>22</v>
      </c>
      <c r="N670" s="304" t="s">
        <v>22</v>
      </c>
      <c r="O670" s="349">
        <f>SUM(D670:J670)</f>
        <v>539</v>
      </c>
    </row>
    <row r="671" spans="2:15" x14ac:dyDescent="0.35">
      <c r="B671" s="296">
        <v>45211</v>
      </c>
      <c r="C671" s="316" t="s">
        <v>32</v>
      </c>
      <c r="D671" s="356" t="s">
        <v>22</v>
      </c>
      <c r="E671" s="356" t="s">
        <v>22</v>
      </c>
      <c r="F671" s="353">
        <v>99</v>
      </c>
      <c r="G671" s="356" t="s">
        <v>22</v>
      </c>
      <c r="H671" s="356" t="s">
        <v>22</v>
      </c>
      <c r="I671" s="356" t="s">
        <v>22</v>
      </c>
      <c r="J671" s="356" t="s">
        <v>22</v>
      </c>
      <c r="K671" s="356" t="s">
        <v>22</v>
      </c>
      <c r="L671" s="304" t="s">
        <v>22</v>
      </c>
      <c r="M671" s="356" t="s">
        <v>22</v>
      </c>
      <c r="N671" s="304" t="s">
        <v>22</v>
      </c>
      <c r="O671" s="349">
        <f>SUM(D671:J671)</f>
        <v>99</v>
      </c>
    </row>
    <row r="672" spans="2:15" x14ac:dyDescent="0.35">
      <c r="B672" s="296">
        <v>45212</v>
      </c>
      <c r="C672" s="316" t="s">
        <v>33</v>
      </c>
      <c r="D672" s="356" t="s">
        <v>22</v>
      </c>
      <c r="E672" s="356" t="s">
        <v>22</v>
      </c>
      <c r="F672" s="352">
        <v>2</v>
      </c>
      <c r="G672" s="356" t="s">
        <v>22</v>
      </c>
      <c r="H672" s="356" t="s">
        <v>22</v>
      </c>
      <c r="I672" s="356" t="s">
        <v>22</v>
      </c>
      <c r="J672" s="356" t="s">
        <v>22</v>
      </c>
      <c r="K672" s="356" t="s">
        <v>22</v>
      </c>
      <c r="L672" s="304" t="s">
        <v>22</v>
      </c>
      <c r="M672" s="356" t="s">
        <v>22</v>
      </c>
      <c r="N672" s="304" t="s">
        <v>22</v>
      </c>
      <c r="O672" s="349">
        <f>SUM(D672:J672)</f>
        <v>2</v>
      </c>
    </row>
    <row r="673" spans="2:15" x14ac:dyDescent="0.35">
      <c r="B673" s="296">
        <v>45213</v>
      </c>
      <c r="C673" s="316" t="s">
        <v>35</v>
      </c>
      <c r="D673" s="356" t="s">
        <v>22</v>
      </c>
      <c r="E673" s="356" t="s">
        <v>22</v>
      </c>
      <c r="F673" s="356" t="s">
        <v>22</v>
      </c>
      <c r="G673" s="356" t="s">
        <v>22</v>
      </c>
      <c r="H673" s="356" t="s">
        <v>22</v>
      </c>
      <c r="I673" s="356" t="s">
        <v>22</v>
      </c>
      <c r="J673" s="356" t="s">
        <v>22</v>
      </c>
      <c r="K673" s="356" t="s">
        <v>22</v>
      </c>
      <c r="L673" s="304" t="s">
        <v>22</v>
      </c>
      <c r="M673" s="356" t="s">
        <v>22</v>
      </c>
      <c r="N673" s="304" t="s">
        <v>22</v>
      </c>
      <c r="O673" s="355" t="s">
        <v>22</v>
      </c>
    </row>
    <row r="674" spans="2:15" x14ac:dyDescent="0.35">
      <c r="B674" s="296">
        <v>45214</v>
      </c>
      <c r="C674" s="316" t="s">
        <v>40</v>
      </c>
      <c r="D674" s="356" t="s">
        <v>22</v>
      </c>
      <c r="E674" s="352">
        <v>327</v>
      </c>
      <c r="F674" s="353">
        <v>63</v>
      </c>
      <c r="G674" s="352">
        <v>2</v>
      </c>
      <c r="H674" s="352">
        <v>5</v>
      </c>
      <c r="I674" s="356" t="s">
        <v>22</v>
      </c>
      <c r="J674" s="352">
        <v>2</v>
      </c>
      <c r="K674" s="356" t="s">
        <v>22</v>
      </c>
      <c r="L674" s="304" t="s">
        <v>22</v>
      </c>
      <c r="M674" s="356" t="s">
        <v>22</v>
      </c>
      <c r="N674" s="304" t="s">
        <v>22</v>
      </c>
      <c r="O674" s="349">
        <f>SUM(D674:J674)</f>
        <v>399</v>
      </c>
    </row>
    <row r="675" spans="2:15" x14ac:dyDescent="0.35">
      <c r="B675" s="296">
        <v>45215</v>
      </c>
      <c r="C675" s="316" t="s">
        <v>36</v>
      </c>
      <c r="D675" s="356" t="s">
        <v>22</v>
      </c>
      <c r="E675" s="356" t="s">
        <v>22</v>
      </c>
      <c r="F675" s="356" t="s">
        <v>22</v>
      </c>
      <c r="G675" s="356" t="s">
        <v>22</v>
      </c>
      <c r="H675" s="356" t="s">
        <v>22</v>
      </c>
      <c r="I675" s="356" t="s">
        <v>22</v>
      </c>
      <c r="J675" s="356" t="s">
        <v>22</v>
      </c>
      <c r="K675" s="356" t="s">
        <v>22</v>
      </c>
      <c r="L675" s="304" t="s">
        <v>22</v>
      </c>
      <c r="M675" s="356" t="s">
        <v>22</v>
      </c>
      <c r="N675" s="304" t="s">
        <v>22</v>
      </c>
      <c r="O675" s="355" t="s">
        <v>22</v>
      </c>
    </row>
    <row r="676" spans="2:15" x14ac:dyDescent="0.35">
      <c r="B676" s="296">
        <v>45216</v>
      </c>
      <c r="C676" s="316" t="s">
        <v>42</v>
      </c>
      <c r="D676" s="356" t="s">
        <v>22</v>
      </c>
      <c r="E676" s="356" t="s">
        <v>22</v>
      </c>
      <c r="F676" s="354" t="s">
        <v>22</v>
      </c>
      <c r="G676" s="354" t="s">
        <v>22</v>
      </c>
      <c r="H676" s="356" t="s">
        <v>22</v>
      </c>
      <c r="I676" s="356" t="s">
        <v>22</v>
      </c>
      <c r="J676" s="356" t="s">
        <v>22</v>
      </c>
      <c r="K676" s="356" t="s">
        <v>22</v>
      </c>
      <c r="L676" s="304" t="s">
        <v>22</v>
      </c>
      <c r="M676" s="356" t="s">
        <v>22</v>
      </c>
      <c r="N676" s="304" t="s">
        <v>22</v>
      </c>
      <c r="O676" s="355" t="s">
        <v>22</v>
      </c>
    </row>
    <row r="677" spans="2:15" x14ac:dyDescent="0.35">
      <c r="B677" s="296">
        <v>45217</v>
      </c>
      <c r="C677" s="316" t="s">
        <v>37</v>
      </c>
      <c r="D677" s="356" t="s">
        <v>22</v>
      </c>
      <c r="E677" s="356" t="s">
        <v>22</v>
      </c>
      <c r="F677" s="356">
        <v>144</v>
      </c>
      <c r="G677" s="354">
        <v>4</v>
      </c>
      <c r="H677" s="354" t="s">
        <v>22</v>
      </c>
      <c r="I677" s="356" t="s">
        <v>22</v>
      </c>
      <c r="J677" s="354">
        <v>43</v>
      </c>
      <c r="K677" s="356" t="s">
        <v>22</v>
      </c>
      <c r="L677" s="304" t="s">
        <v>22</v>
      </c>
      <c r="M677" s="356" t="s">
        <v>22</v>
      </c>
      <c r="N677" s="304" t="s">
        <v>22</v>
      </c>
      <c r="O677" s="349">
        <f>SUM(D677:J677)</f>
        <v>191</v>
      </c>
    </row>
    <row r="678" spans="2:15" x14ac:dyDescent="0.35">
      <c r="B678" s="300">
        <v>45218</v>
      </c>
      <c r="C678" s="324" t="s">
        <v>38</v>
      </c>
      <c r="D678" s="346">
        <f>SUM(D660:D677)</f>
        <v>1172</v>
      </c>
      <c r="E678" s="346">
        <f t="shared" ref="E678:J678" si="35">SUM(E660:E677)</f>
        <v>1956</v>
      </c>
      <c r="F678" s="346">
        <f t="shared" si="35"/>
        <v>2279</v>
      </c>
      <c r="G678" s="346">
        <f t="shared" si="35"/>
        <v>561</v>
      </c>
      <c r="H678" s="325">
        <f t="shared" si="35"/>
        <v>559</v>
      </c>
      <c r="I678" s="325">
        <f t="shared" si="35"/>
        <v>30</v>
      </c>
      <c r="J678" s="325">
        <f t="shared" si="35"/>
        <v>180</v>
      </c>
      <c r="K678" s="325">
        <v>531</v>
      </c>
      <c r="L678" s="346">
        <f>+L660</f>
        <v>250</v>
      </c>
      <c r="M678" s="346">
        <v>1065</v>
      </c>
      <c r="N678" s="346">
        <v>5121</v>
      </c>
      <c r="O678" s="346">
        <f t="shared" ref="O678" si="36">+SUM(D678:N678)</f>
        <v>13704</v>
      </c>
    </row>
    <row r="679" spans="2:15" x14ac:dyDescent="0.35">
      <c r="B679" s="296">
        <v>45231</v>
      </c>
      <c r="C679" s="316" t="s">
        <v>21</v>
      </c>
      <c r="D679" s="355">
        <v>333</v>
      </c>
      <c r="E679" s="351">
        <v>509</v>
      </c>
      <c r="F679" s="304">
        <v>613</v>
      </c>
      <c r="G679" s="355">
        <v>67</v>
      </c>
      <c r="H679" s="351">
        <v>187</v>
      </c>
      <c r="I679" s="351">
        <v>12</v>
      </c>
      <c r="J679" s="351">
        <v>31</v>
      </c>
      <c r="K679" s="351" t="s">
        <v>22</v>
      </c>
      <c r="L679" s="350">
        <v>204</v>
      </c>
      <c r="M679" s="304" t="s">
        <v>22</v>
      </c>
      <c r="N679" s="304" t="s">
        <v>22</v>
      </c>
      <c r="O679" s="349">
        <f t="shared" ref="O679:O696" si="37">SUM(D679:J679)</f>
        <v>1752</v>
      </c>
    </row>
    <row r="680" spans="2:15" x14ac:dyDescent="0.35">
      <c r="B680" s="296">
        <v>45232</v>
      </c>
      <c r="C680" s="316" t="s">
        <v>23</v>
      </c>
      <c r="D680" s="356">
        <v>296</v>
      </c>
      <c r="E680" s="354">
        <v>350</v>
      </c>
      <c r="F680" s="304">
        <v>718</v>
      </c>
      <c r="G680" s="355">
        <v>245</v>
      </c>
      <c r="H680" s="354">
        <v>158</v>
      </c>
      <c r="I680" s="356">
        <v>8</v>
      </c>
      <c r="J680" s="354">
        <v>79</v>
      </c>
      <c r="K680" s="351" t="s">
        <v>22</v>
      </c>
      <c r="L680" s="304" t="s">
        <v>22</v>
      </c>
      <c r="M680" s="304" t="s">
        <v>22</v>
      </c>
      <c r="N680" s="304" t="s">
        <v>22</v>
      </c>
      <c r="O680" s="349">
        <f t="shared" si="37"/>
        <v>1854</v>
      </c>
    </row>
    <row r="681" spans="2:15" x14ac:dyDescent="0.35">
      <c r="B681" s="296">
        <v>45233</v>
      </c>
      <c r="C681" s="316" t="s">
        <v>24</v>
      </c>
      <c r="D681" s="356">
        <v>13</v>
      </c>
      <c r="E681" s="354">
        <v>51</v>
      </c>
      <c r="F681" s="304">
        <v>59</v>
      </c>
      <c r="G681" s="355">
        <v>8</v>
      </c>
      <c r="H681" s="354">
        <v>11</v>
      </c>
      <c r="I681" s="356" t="s">
        <v>22</v>
      </c>
      <c r="J681" s="356">
        <v>5</v>
      </c>
      <c r="K681" s="351" t="s">
        <v>22</v>
      </c>
      <c r="L681" s="304" t="s">
        <v>22</v>
      </c>
      <c r="M681" s="304" t="s">
        <v>22</v>
      </c>
      <c r="N681" s="304" t="s">
        <v>22</v>
      </c>
      <c r="O681" s="349">
        <f t="shared" si="37"/>
        <v>147</v>
      </c>
    </row>
    <row r="682" spans="2:15" x14ac:dyDescent="0.35">
      <c r="B682" s="296">
        <v>45234</v>
      </c>
      <c r="C682" s="316" t="s">
        <v>25</v>
      </c>
      <c r="D682" s="356">
        <v>14</v>
      </c>
      <c r="E682" s="354">
        <v>44</v>
      </c>
      <c r="F682" s="304">
        <v>19</v>
      </c>
      <c r="G682" s="355">
        <v>1</v>
      </c>
      <c r="H682" s="356">
        <v>14</v>
      </c>
      <c r="I682" s="356" t="s">
        <v>22</v>
      </c>
      <c r="J682" s="356" t="s">
        <v>22</v>
      </c>
      <c r="K682" s="351" t="s">
        <v>22</v>
      </c>
      <c r="L682" s="304" t="s">
        <v>22</v>
      </c>
      <c r="M682" s="304" t="s">
        <v>22</v>
      </c>
      <c r="N682" s="304" t="s">
        <v>22</v>
      </c>
      <c r="O682" s="349">
        <f t="shared" si="37"/>
        <v>92</v>
      </c>
    </row>
    <row r="683" spans="2:15" x14ac:dyDescent="0.35">
      <c r="B683" s="296">
        <v>45235</v>
      </c>
      <c r="C683" s="316" t="s">
        <v>26</v>
      </c>
      <c r="D683" s="356">
        <v>90</v>
      </c>
      <c r="E683" s="354">
        <v>19</v>
      </c>
      <c r="F683" s="304">
        <v>109</v>
      </c>
      <c r="G683" s="355">
        <v>3</v>
      </c>
      <c r="H683" s="356">
        <v>4</v>
      </c>
      <c r="I683" s="356" t="s">
        <v>22</v>
      </c>
      <c r="J683" s="354" t="s">
        <v>22</v>
      </c>
      <c r="K683" s="351" t="s">
        <v>22</v>
      </c>
      <c r="L683" s="304" t="s">
        <v>22</v>
      </c>
      <c r="M683" s="354">
        <v>986</v>
      </c>
      <c r="N683" s="354">
        <v>6378</v>
      </c>
      <c r="O683" s="349">
        <f t="shared" si="37"/>
        <v>225</v>
      </c>
    </row>
    <row r="684" spans="2:15" x14ac:dyDescent="0.35">
      <c r="B684" s="296">
        <v>45236</v>
      </c>
      <c r="C684" s="316" t="s">
        <v>27</v>
      </c>
      <c r="D684" s="356">
        <v>6</v>
      </c>
      <c r="E684" s="354">
        <v>24</v>
      </c>
      <c r="F684" s="304">
        <v>30</v>
      </c>
      <c r="G684" s="355" t="s">
        <v>22</v>
      </c>
      <c r="H684" s="354">
        <v>10</v>
      </c>
      <c r="I684" s="356">
        <v>4</v>
      </c>
      <c r="J684" s="356">
        <v>4</v>
      </c>
      <c r="K684" s="351" t="s">
        <v>22</v>
      </c>
      <c r="L684" s="352">
        <v>12</v>
      </c>
      <c r="M684" s="304" t="s">
        <v>22</v>
      </c>
      <c r="N684" s="304" t="s">
        <v>22</v>
      </c>
      <c r="O684" s="349">
        <f t="shared" si="37"/>
        <v>78</v>
      </c>
    </row>
    <row r="685" spans="2:15" x14ac:dyDescent="0.35">
      <c r="B685" s="296">
        <v>45237</v>
      </c>
      <c r="C685" s="316" t="s">
        <v>28</v>
      </c>
      <c r="D685" s="356">
        <v>194</v>
      </c>
      <c r="E685" s="356" t="s">
        <v>22</v>
      </c>
      <c r="F685" s="304" t="s">
        <v>22</v>
      </c>
      <c r="G685" s="355" t="s">
        <v>22</v>
      </c>
      <c r="H685" s="356" t="s">
        <v>22</v>
      </c>
      <c r="I685" s="356" t="s">
        <v>22</v>
      </c>
      <c r="J685" s="356" t="s">
        <v>22</v>
      </c>
      <c r="K685" s="351" t="s">
        <v>22</v>
      </c>
      <c r="L685" s="304" t="s">
        <v>22</v>
      </c>
      <c r="M685" s="304" t="s">
        <v>22</v>
      </c>
      <c r="N685" s="304" t="s">
        <v>22</v>
      </c>
      <c r="O685" s="349">
        <f t="shared" si="37"/>
        <v>194</v>
      </c>
    </row>
    <row r="686" spans="2:15" x14ac:dyDescent="0.35">
      <c r="B686" s="296">
        <v>45238</v>
      </c>
      <c r="C686" s="316" t="s">
        <v>29</v>
      </c>
      <c r="D686" s="356">
        <v>31</v>
      </c>
      <c r="E686" s="354">
        <v>42</v>
      </c>
      <c r="F686" s="304">
        <v>188</v>
      </c>
      <c r="G686" s="355">
        <v>18</v>
      </c>
      <c r="H686" s="354">
        <v>44</v>
      </c>
      <c r="I686" s="356" t="s">
        <v>22</v>
      </c>
      <c r="J686" s="356" t="s">
        <v>22</v>
      </c>
      <c r="K686" s="352">
        <v>513</v>
      </c>
      <c r="L686" s="304" t="s">
        <v>22</v>
      </c>
      <c r="M686" s="304" t="s">
        <v>22</v>
      </c>
      <c r="N686" s="304" t="s">
        <v>22</v>
      </c>
      <c r="O686" s="349">
        <f t="shared" si="37"/>
        <v>323</v>
      </c>
    </row>
    <row r="687" spans="2:15" x14ac:dyDescent="0.35">
      <c r="B687" s="296">
        <v>45239</v>
      </c>
      <c r="C687" s="316" t="s">
        <v>30</v>
      </c>
      <c r="D687" s="356">
        <v>31</v>
      </c>
      <c r="E687" s="354">
        <v>48</v>
      </c>
      <c r="F687" s="304">
        <v>30</v>
      </c>
      <c r="G687" s="355" t="s">
        <v>22</v>
      </c>
      <c r="H687" s="356">
        <v>1</v>
      </c>
      <c r="I687" s="356" t="s">
        <v>22</v>
      </c>
      <c r="J687" s="356" t="s">
        <v>22</v>
      </c>
      <c r="K687" s="356" t="s">
        <v>22</v>
      </c>
      <c r="L687" s="304" t="s">
        <v>22</v>
      </c>
      <c r="M687" s="304" t="s">
        <v>22</v>
      </c>
      <c r="N687" s="304" t="s">
        <v>22</v>
      </c>
      <c r="O687" s="349">
        <f t="shared" si="37"/>
        <v>110</v>
      </c>
    </row>
    <row r="688" spans="2:15" x14ac:dyDescent="0.35">
      <c r="B688" s="296">
        <v>45240</v>
      </c>
      <c r="C688" s="316" t="s">
        <v>31</v>
      </c>
      <c r="D688" s="356">
        <v>93</v>
      </c>
      <c r="E688" s="354">
        <v>134</v>
      </c>
      <c r="F688" s="304">
        <v>120</v>
      </c>
      <c r="G688" s="355">
        <v>11</v>
      </c>
      <c r="H688" s="356">
        <v>7</v>
      </c>
      <c r="I688" s="356" t="s">
        <v>22</v>
      </c>
      <c r="J688" s="356">
        <v>1</v>
      </c>
      <c r="K688" s="356" t="s">
        <v>22</v>
      </c>
      <c r="L688" s="352">
        <v>166</v>
      </c>
      <c r="M688" s="304" t="s">
        <v>22</v>
      </c>
      <c r="N688" s="304" t="s">
        <v>22</v>
      </c>
      <c r="O688" s="349">
        <f t="shared" si="37"/>
        <v>366</v>
      </c>
    </row>
    <row r="689" spans="2:15" x14ac:dyDescent="0.35">
      <c r="B689" s="296">
        <v>45241</v>
      </c>
      <c r="C689" s="316" t="s">
        <v>41</v>
      </c>
      <c r="D689" s="356">
        <v>8</v>
      </c>
      <c r="E689" s="354">
        <v>86</v>
      </c>
      <c r="F689" s="304">
        <v>210</v>
      </c>
      <c r="G689" s="355">
        <v>331</v>
      </c>
      <c r="H689" s="354">
        <v>64</v>
      </c>
      <c r="I689" s="356" t="s">
        <v>22</v>
      </c>
      <c r="J689" s="354">
        <v>11</v>
      </c>
      <c r="K689" s="356" t="s">
        <v>22</v>
      </c>
      <c r="L689" s="304" t="s">
        <v>22</v>
      </c>
      <c r="M689" s="304" t="s">
        <v>22</v>
      </c>
      <c r="N689" s="304" t="s">
        <v>22</v>
      </c>
      <c r="O689" s="349">
        <f t="shared" si="37"/>
        <v>710</v>
      </c>
    </row>
    <row r="690" spans="2:15" x14ac:dyDescent="0.35">
      <c r="B690" s="296">
        <v>45242</v>
      </c>
      <c r="C690" s="316" t="s">
        <v>32</v>
      </c>
      <c r="D690" s="356" t="s">
        <v>22</v>
      </c>
      <c r="E690" s="354" t="s">
        <v>22</v>
      </c>
      <c r="F690" s="304">
        <v>67</v>
      </c>
      <c r="G690" s="355" t="s">
        <v>22</v>
      </c>
      <c r="H690" s="356" t="s">
        <v>22</v>
      </c>
      <c r="I690" s="356" t="s">
        <v>22</v>
      </c>
      <c r="J690" s="356" t="s">
        <v>22</v>
      </c>
      <c r="K690" s="356" t="s">
        <v>22</v>
      </c>
      <c r="L690" s="304" t="s">
        <v>22</v>
      </c>
      <c r="M690" s="304" t="s">
        <v>22</v>
      </c>
      <c r="N690" s="304" t="s">
        <v>22</v>
      </c>
      <c r="O690" s="349">
        <f t="shared" si="37"/>
        <v>67</v>
      </c>
    </row>
    <row r="691" spans="2:15" x14ac:dyDescent="0.35">
      <c r="B691" s="296">
        <v>45243</v>
      </c>
      <c r="C691" s="316" t="s">
        <v>33</v>
      </c>
      <c r="D691" s="356" t="s">
        <v>22</v>
      </c>
      <c r="E691" s="356" t="s">
        <v>22</v>
      </c>
      <c r="F691" s="304">
        <v>2</v>
      </c>
      <c r="G691" s="355" t="s">
        <v>22</v>
      </c>
      <c r="H691" s="356" t="s">
        <v>22</v>
      </c>
      <c r="I691" s="356" t="s">
        <v>22</v>
      </c>
      <c r="J691" s="356" t="s">
        <v>22</v>
      </c>
      <c r="K691" s="356" t="s">
        <v>22</v>
      </c>
      <c r="L691" s="304" t="s">
        <v>22</v>
      </c>
      <c r="M691" s="304" t="s">
        <v>22</v>
      </c>
      <c r="N691" s="304" t="s">
        <v>22</v>
      </c>
      <c r="O691" s="349">
        <f t="shared" si="37"/>
        <v>2</v>
      </c>
    </row>
    <row r="692" spans="2:15" x14ac:dyDescent="0.35">
      <c r="B692" s="296">
        <v>45244</v>
      </c>
      <c r="C692" s="316" t="s">
        <v>35</v>
      </c>
      <c r="D692" s="356" t="s">
        <v>22</v>
      </c>
      <c r="E692" s="356" t="s">
        <v>22</v>
      </c>
      <c r="F692" s="304" t="s">
        <v>22</v>
      </c>
      <c r="G692" s="355" t="s">
        <v>22</v>
      </c>
      <c r="H692" s="356" t="s">
        <v>22</v>
      </c>
      <c r="I692" s="356" t="s">
        <v>22</v>
      </c>
      <c r="J692" s="356">
        <v>1</v>
      </c>
      <c r="K692" s="356" t="s">
        <v>22</v>
      </c>
      <c r="L692" s="304" t="s">
        <v>22</v>
      </c>
      <c r="M692" s="304" t="s">
        <v>22</v>
      </c>
      <c r="N692" s="304" t="s">
        <v>22</v>
      </c>
      <c r="O692" s="349">
        <f t="shared" si="37"/>
        <v>1</v>
      </c>
    </row>
    <row r="693" spans="2:15" x14ac:dyDescent="0.35">
      <c r="B693" s="296">
        <v>45245</v>
      </c>
      <c r="C693" s="316" t="s">
        <v>40</v>
      </c>
      <c r="D693" s="356" t="s">
        <v>22</v>
      </c>
      <c r="E693" s="354">
        <v>275</v>
      </c>
      <c r="F693" s="304">
        <v>51</v>
      </c>
      <c r="G693" s="355" t="s">
        <v>22</v>
      </c>
      <c r="H693" s="356">
        <v>9</v>
      </c>
      <c r="I693" s="356" t="s">
        <v>22</v>
      </c>
      <c r="J693" s="356">
        <v>4</v>
      </c>
      <c r="K693" s="356" t="s">
        <v>22</v>
      </c>
      <c r="L693" s="304" t="s">
        <v>22</v>
      </c>
      <c r="M693" s="304" t="s">
        <v>22</v>
      </c>
      <c r="N693" s="304" t="s">
        <v>22</v>
      </c>
      <c r="O693" s="349">
        <f t="shared" si="37"/>
        <v>339</v>
      </c>
    </row>
    <row r="694" spans="2:15" x14ac:dyDescent="0.35">
      <c r="B694" s="296">
        <v>45246</v>
      </c>
      <c r="C694" s="316" t="s">
        <v>36</v>
      </c>
      <c r="D694" s="356" t="s">
        <v>22</v>
      </c>
      <c r="E694" s="356" t="s">
        <v>22</v>
      </c>
      <c r="F694" s="304">
        <v>4</v>
      </c>
      <c r="G694" s="355" t="s">
        <v>22</v>
      </c>
      <c r="H694" s="356" t="s">
        <v>22</v>
      </c>
      <c r="I694" s="356" t="s">
        <v>22</v>
      </c>
      <c r="J694" s="356" t="s">
        <v>22</v>
      </c>
      <c r="K694" s="356" t="s">
        <v>22</v>
      </c>
      <c r="L694" s="304" t="s">
        <v>22</v>
      </c>
      <c r="M694" s="304" t="s">
        <v>22</v>
      </c>
      <c r="N694" s="304" t="s">
        <v>22</v>
      </c>
      <c r="O694" s="349">
        <f t="shared" si="37"/>
        <v>4</v>
      </c>
    </row>
    <row r="695" spans="2:15" x14ac:dyDescent="0.35">
      <c r="B695" s="296">
        <v>45247</v>
      </c>
      <c r="C695" s="316" t="s">
        <v>42</v>
      </c>
      <c r="D695" s="356" t="s">
        <v>22</v>
      </c>
      <c r="E695" s="353">
        <v>4</v>
      </c>
      <c r="F695" s="304" t="s">
        <v>22</v>
      </c>
      <c r="G695" s="355" t="s">
        <v>22</v>
      </c>
      <c r="H695" s="356" t="s">
        <v>22</v>
      </c>
      <c r="I695" s="356" t="s">
        <v>22</v>
      </c>
      <c r="J695" s="356" t="s">
        <v>22</v>
      </c>
      <c r="K695" s="356" t="s">
        <v>22</v>
      </c>
      <c r="L695" s="304" t="s">
        <v>22</v>
      </c>
      <c r="M695" s="304" t="s">
        <v>22</v>
      </c>
      <c r="N695" s="304" t="s">
        <v>22</v>
      </c>
      <c r="O695" s="349">
        <f t="shared" si="37"/>
        <v>4</v>
      </c>
    </row>
    <row r="696" spans="2:15" x14ac:dyDescent="0.35">
      <c r="B696" s="296">
        <v>45248</v>
      </c>
      <c r="C696" s="316" t="s">
        <v>37</v>
      </c>
      <c r="D696" s="356" t="s">
        <v>22</v>
      </c>
      <c r="E696" s="356" t="s">
        <v>22</v>
      </c>
      <c r="F696" s="304">
        <v>3</v>
      </c>
      <c r="G696" s="355">
        <v>14</v>
      </c>
      <c r="H696" s="354">
        <v>8</v>
      </c>
      <c r="I696" s="356" t="s">
        <v>22</v>
      </c>
      <c r="J696" s="354">
        <v>78</v>
      </c>
      <c r="K696" s="356" t="s">
        <v>22</v>
      </c>
      <c r="L696" s="304" t="s">
        <v>22</v>
      </c>
      <c r="M696" s="304" t="s">
        <v>22</v>
      </c>
      <c r="N696" s="304" t="s">
        <v>22</v>
      </c>
      <c r="O696" s="349">
        <f t="shared" si="37"/>
        <v>103</v>
      </c>
    </row>
    <row r="697" spans="2:15" x14ac:dyDescent="0.35">
      <c r="B697" s="300">
        <v>45249</v>
      </c>
      <c r="C697" s="324" t="s">
        <v>38</v>
      </c>
      <c r="D697" s="346">
        <f t="shared" ref="D697:J697" si="38">SUM(D679:D696)</f>
        <v>1109</v>
      </c>
      <c r="E697" s="346">
        <f t="shared" si="38"/>
        <v>1586</v>
      </c>
      <c r="F697" s="359">
        <f t="shared" si="38"/>
        <v>2223</v>
      </c>
      <c r="G697" s="359">
        <f t="shared" si="38"/>
        <v>698</v>
      </c>
      <c r="H697" s="325">
        <f t="shared" si="38"/>
        <v>517</v>
      </c>
      <c r="I697" s="325">
        <f t="shared" si="38"/>
        <v>24</v>
      </c>
      <c r="J697" s="325">
        <f t="shared" si="38"/>
        <v>214</v>
      </c>
      <c r="K697" s="325">
        <v>513</v>
      </c>
      <c r="L697" s="346">
        <f>+L679</f>
        <v>204</v>
      </c>
      <c r="M697" s="346">
        <v>986</v>
      </c>
      <c r="N697" s="346">
        <v>6378</v>
      </c>
      <c r="O697" s="346">
        <f t="shared" ref="O697" si="39">+SUM(D697:N697)</f>
        <v>14452</v>
      </c>
    </row>
    <row r="698" spans="2:15" x14ac:dyDescent="0.35">
      <c r="B698" s="296">
        <v>45261</v>
      </c>
      <c r="C698" s="316" t="s">
        <v>21</v>
      </c>
      <c r="D698" s="349">
        <v>289</v>
      </c>
      <c r="E698" s="349">
        <v>464</v>
      </c>
      <c r="F698" s="350">
        <v>586</v>
      </c>
      <c r="G698" s="350">
        <v>73</v>
      </c>
      <c r="H698" s="350">
        <v>220</v>
      </c>
      <c r="I698" s="350">
        <v>10</v>
      </c>
      <c r="J698" s="350">
        <v>35</v>
      </c>
      <c r="K698" s="351" t="s">
        <v>22</v>
      </c>
      <c r="L698" s="350">
        <v>263</v>
      </c>
      <c r="M698" s="354" t="s">
        <v>22</v>
      </c>
      <c r="N698" s="354" t="s">
        <v>22</v>
      </c>
      <c r="O698" s="349">
        <f t="shared" ref="O698:O710" si="40">SUM(D698:J698)</f>
        <v>1677</v>
      </c>
    </row>
    <row r="699" spans="2:15" x14ac:dyDescent="0.35">
      <c r="B699" s="296">
        <v>45262</v>
      </c>
      <c r="C699" s="316" t="s">
        <v>23</v>
      </c>
      <c r="D699" s="352">
        <v>354</v>
      </c>
      <c r="E699" s="352">
        <v>239</v>
      </c>
      <c r="F699" s="353">
        <v>416</v>
      </c>
      <c r="G699" s="353">
        <v>185</v>
      </c>
      <c r="H699" s="353">
        <v>154</v>
      </c>
      <c r="I699" s="352">
        <v>6</v>
      </c>
      <c r="J699" s="353">
        <v>56</v>
      </c>
      <c r="K699" s="351" t="s">
        <v>22</v>
      </c>
      <c r="L699" s="304" t="s">
        <v>22</v>
      </c>
      <c r="M699" s="354" t="s">
        <v>22</v>
      </c>
      <c r="N699" s="354" t="s">
        <v>22</v>
      </c>
      <c r="O699" s="349">
        <f t="shared" si="40"/>
        <v>1410</v>
      </c>
    </row>
    <row r="700" spans="2:15" x14ac:dyDescent="0.35">
      <c r="B700" s="296">
        <v>45263</v>
      </c>
      <c r="C700" s="316" t="s">
        <v>24</v>
      </c>
      <c r="D700" s="352">
        <v>21</v>
      </c>
      <c r="E700" s="352">
        <v>24</v>
      </c>
      <c r="F700" s="353">
        <v>37</v>
      </c>
      <c r="G700" s="353">
        <v>4</v>
      </c>
      <c r="H700" s="353">
        <v>4</v>
      </c>
      <c r="I700" s="356" t="s">
        <v>22</v>
      </c>
      <c r="J700" s="352">
        <v>1</v>
      </c>
      <c r="K700" s="351" t="s">
        <v>22</v>
      </c>
      <c r="L700" s="304" t="s">
        <v>22</v>
      </c>
      <c r="M700" s="354" t="s">
        <v>22</v>
      </c>
      <c r="N700" s="354" t="s">
        <v>22</v>
      </c>
      <c r="O700" s="349">
        <f t="shared" si="40"/>
        <v>91</v>
      </c>
    </row>
    <row r="701" spans="2:15" x14ac:dyDescent="0.35">
      <c r="B701" s="296">
        <v>45264</v>
      </c>
      <c r="C701" s="316" t="s">
        <v>25</v>
      </c>
      <c r="D701" s="352">
        <v>10</v>
      </c>
      <c r="E701" s="352">
        <v>35</v>
      </c>
      <c r="F701" s="353">
        <v>25</v>
      </c>
      <c r="G701" s="356" t="s">
        <v>22</v>
      </c>
      <c r="H701" s="352">
        <v>11</v>
      </c>
      <c r="I701" s="356" t="s">
        <v>22</v>
      </c>
      <c r="J701" s="352">
        <v>1</v>
      </c>
      <c r="K701" s="351" t="s">
        <v>22</v>
      </c>
      <c r="L701" s="304" t="s">
        <v>22</v>
      </c>
      <c r="M701" s="354" t="s">
        <v>22</v>
      </c>
      <c r="N701" s="354" t="s">
        <v>22</v>
      </c>
      <c r="O701" s="349">
        <f t="shared" si="40"/>
        <v>82</v>
      </c>
    </row>
    <row r="702" spans="2:15" x14ac:dyDescent="0.35">
      <c r="B702" s="296">
        <v>45265</v>
      </c>
      <c r="C702" s="316" t="s">
        <v>26</v>
      </c>
      <c r="D702" s="352">
        <v>133</v>
      </c>
      <c r="E702" s="352">
        <v>30</v>
      </c>
      <c r="F702" s="353">
        <v>101</v>
      </c>
      <c r="G702" s="356" t="s">
        <v>22</v>
      </c>
      <c r="H702" s="356" t="s">
        <v>22</v>
      </c>
      <c r="I702" s="356" t="s">
        <v>22</v>
      </c>
      <c r="J702" s="354" t="s">
        <v>22</v>
      </c>
      <c r="K702" s="351" t="s">
        <v>22</v>
      </c>
      <c r="L702" s="304" t="s">
        <v>22</v>
      </c>
      <c r="M702" s="354">
        <v>934</v>
      </c>
      <c r="N702" s="354">
        <v>5182</v>
      </c>
      <c r="O702" s="349">
        <f t="shared" si="40"/>
        <v>264</v>
      </c>
    </row>
    <row r="703" spans="2:15" x14ac:dyDescent="0.35">
      <c r="B703" s="296">
        <v>45266</v>
      </c>
      <c r="C703" s="316" t="s">
        <v>27</v>
      </c>
      <c r="D703" s="352">
        <v>10</v>
      </c>
      <c r="E703" s="356" t="s">
        <v>22</v>
      </c>
      <c r="F703" s="353">
        <v>35</v>
      </c>
      <c r="G703" s="352">
        <v>4</v>
      </c>
      <c r="H703" s="353">
        <v>6</v>
      </c>
      <c r="I703" s="352">
        <v>1</v>
      </c>
      <c r="J703" s="352">
        <v>1</v>
      </c>
      <c r="K703" s="351" t="s">
        <v>22</v>
      </c>
      <c r="L703" s="352">
        <v>8</v>
      </c>
      <c r="M703" s="354" t="s">
        <v>22</v>
      </c>
      <c r="N703" s="354" t="s">
        <v>22</v>
      </c>
      <c r="O703" s="349">
        <f t="shared" si="40"/>
        <v>57</v>
      </c>
    </row>
    <row r="704" spans="2:15" x14ac:dyDescent="0.35">
      <c r="B704" s="296">
        <v>45267</v>
      </c>
      <c r="C704" s="316" t="s">
        <v>28</v>
      </c>
      <c r="D704" s="352">
        <v>130</v>
      </c>
      <c r="E704" s="356" t="s">
        <v>22</v>
      </c>
      <c r="F704" s="356" t="s">
        <v>22</v>
      </c>
      <c r="G704" s="356" t="s">
        <v>22</v>
      </c>
      <c r="H704" s="356" t="s">
        <v>22</v>
      </c>
      <c r="I704" s="356" t="s">
        <v>22</v>
      </c>
      <c r="J704" s="352">
        <v>1</v>
      </c>
      <c r="K704" s="351" t="s">
        <v>22</v>
      </c>
      <c r="L704" s="304" t="s">
        <v>22</v>
      </c>
      <c r="M704" s="354" t="s">
        <v>22</v>
      </c>
      <c r="N704" s="354" t="s">
        <v>22</v>
      </c>
      <c r="O704" s="349">
        <f t="shared" si="40"/>
        <v>131</v>
      </c>
    </row>
    <row r="705" spans="2:15" x14ac:dyDescent="0.35">
      <c r="B705" s="296">
        <v>45268</v>
      </c>
      <c r="C705" s="316" t="s">
        <v>29</v>
      </c>
      <c r="D705" s="352">
        <v>34</v>
      </c>
      <c r="E705" s="352">
        <v>43</v>
      </c>
      <c r="F705" s="353">
        <v>178</v>
      </c>
      <c r="G705" s="353">
        <v>8</v>
      </c>
      <c r="H705" s="353">
        <v>44</v>
      </c>
      <c r="I705" s="356" t="s">
        <v>22</v>
      </c>
      <c r="J705" s="356" t="s">
        <v>22</v>
      </c>
      <c r="K705" s="352">
        <v>461</v>
      </c>
      <c r="L705" s="304" t="s">
        <v>22</v>
      </c>
      <c r="M705" s="354" t="s">
        <v>22</v>
      </c>
      <c r="N705" s="354" t="s">
        <v>22</v>
      </c>
      <c r="O705" s="349">
        <f t="shared" si="40"/>
        <v>307</v>
      </c>
    </row>
    <row r="706" spans="2:15" x14ac:dyDescent="0.35">
      <c r="B706" s="296">
        <v>45269</v>
      </c>
      <c r="C706" s="316" t="s">
        <v>30</v>
      </c>
      <c r="D706" s="352">
        <v>21</v>
      </c>
      <c r="E706" s="352">
        <v>62</v>
      </c>
      <c r="F706" s="353">
        <v>27</v>
      </c>
      <c r="G706" s="352">
        <v>2</v>
      </c>
      <c r="H706" s="352">
        <v>2</v>
      </c>
      <c r="I706" s="356" t="s">
        <v>22</v>
      </c>
      <c r="J706" s="356" t="s">
        <v>22</v>
      </c>
      <c r="K706" s="356" t="s">
        <v>22</v>
      </c>
      <c r="L706" s="304" t="s">
        <v>22</v>
      </c>
      <c r="M706" s="354" t="s">
        <v>22</v>
      </c>
      <c r="N706" s="354" t="s">
        <v>22</v>
      </c>
      <c r="O706" s="349">
        <f t="shared" si="40"/>
        <v>114</v>
      </c>
    </row>
    <row r="707" spans="2:15" x14ac:dyDescent="0.35">
      <c r="B707" s="296">
        <v>45270</v>
      </c>
      <c r="C707" s="316" t="s">
        <v>31</v>
      </c>
      <c r="D707" s="352">
        <v>91</v>
      </c>
      <c r="E707" s="352">
        <v>113</v>
      </c>
      <c r="F707" s="353">
        <v>92</v>
      </c>
      <c r="G707" s="352">
        <v>11</v>
      </c>
      <c r="H707" s="352">
        <v>9</v>
      </c>
      <c r="I707" s="356" t="s">
        <v>22</v>
      </c>
      <c r="J707" s="352">
        <v>2</v>
      </c>
      <c r="K707" s="356" t="s">
        <v>22</v>
      </c>
      <c r="L707" s="352">
        <v>306</v>
      </c>
      <c r="M707" s="354" t="s">
        <v>22</v>
      </c>
      <c r="N707" s="354" t="s">
        <v>22</v>
      </c>
      <c r="O707" s="349">
        <f t="shared" si="40"/>
        <v>318</v>
      </c>
    </row>
    <row r="708" spans="2:15" x14ac:dyDescent="0.35">
      <c r="B708" s="296">
        <v>45271</v>
      </c>
      <c r="C708" s="316" t="s">
        <v>41</v>
      </c>
      <c r="D708" s="352">
        <v>5</v>
      </c>
      <c r="E708" s="352">
        <v>111</v>
      </c>
      <c r="F708" s="353">
        <v>334</v>
      </c>
      <c r="G708" s="353">
        <v>282</v>
      </c>
      <c r="H708" s="353">
        <v>60</v>
      </c>
      <c r="I708" s="356" t="s">
        <v>22</v>
      </c>
      <c r="J708" s="353">
        <v>15</v>
      </c>
      <c r="K708" s="356" t="s">
        <v>22</v>
      </c>
      <c r="L708" s="304" t="s">
        <v>22</v>
      </c>
      <c r="M708" s="354" t="s">
        <v>22</v>
      </c>
      <c r="N708" s="354" t="s">
        <v>22</v>
      </c>
      <c r="O708" s="349">
        <f t="shared" si="40"/>
        <v>807</v>
      </c>
    </row>
    <row r="709" spans="2:15" x14ac:dyDescent="0.35">
      <c r="B709" s="296">
        <v>45272</v>
      </c>
      <c r="C709" s="316" t="s">
        <v>32</v>
      </c>
      <c r="D709" s="356" t="s">
        <v>22</v>
      </c>
      <c r="E709" s="356" t="s">
        <v>22</v>
      </c>
      <c r="F709" s="353">
        <v>55</v>
      </c>
      <c r="G709" s="356" t="s">
        <v>22</v>
      </c>
      <c r="H709" s="356" t="s">
        <v>22</v>
      </c>
      <c r="I709" s="356" t="s">
        <v>22</v>
      </c>
      <c r="J709" s="356" t="s">
        <v>22</v>
      </c>
      <c r="K709" s="356" t="s">
        <v>22</v>
      </c>
      <c r="L709" s="304" t="s">
        <v>22</v>
      </c>
      <c r="M709" s="354" t="s">
        <v>22</v>
      </c>
      <c r="N709" s="354" t="s">
        <v>22</v>
      </c>
      <c r="O709" s="349">
        <f t="shared" si="40"/>
        <v>55</v>
      </c>
    </row>
    <row r="710" spans="2:15" x14ac:dyDescent="0.35">
      <c r="B710" s="296">
        <v>45273</v>
      </c>
      <c r="C710" s="316" t="s">
        <v>33</v>
      </c>
      <c r="D710" s="356" t="s">
        <v>22</v>
      </c>
      <c r="E710" s="356" t="s">
        <v>22</v>
      </c>
      <c r="F710" s="352">
        <v>6</v>
      </c>
      <c r="G710" s="356" t="s">
        <v>22</v>
      </c>
      <c r="H710" s="356" t="s">
        <v>22</v>
      </c>
      <c r="I710" s="356" t="s">
        <v>22</v>
      </c>
      <c r="J710" s="356" t="s">
        <v>22</v>
      </c>
      <c r="K710" s="356" t="s">
        <v>22</v>
      </c>
      <c r="L710" s="304" t="s">
        <v>22</v>
      </c>
      <c r="M710" s="354" t="s">
        <v>22</v>
      </c>
      <c r="N710" s="354" t="s">
        <v>22</v>
      </c>
      <c r="O710" s="349">
        <f t="shared" si="40"/>
        <v>6</v>
      </c>
    </row>
    <row r="711" spans="2:15" x14ac:dyDescent="0.35">
      <c r="B711" s="296">
        <v>45274</v>
      </c>
      <c r="C711" s="316" t="s">
        <v>35</v>
      </c>
      <c r="D711" s="356" t="s">
        <v>22</v>
      </c>
      <c r="E711" s="356" t="s">
        <v>22</v>
      </c>
      <c r="F711" s="356"/>
      <c r="G711" s="356" t="s">
        <v>22</v>
      </c>
      <c r="H711" s="356" t="s">
        <v>22</v>
      </c>
      <c r="I711" s="356" t="s">
        <v>22</v>
      </c>
      <c r="J711" s="356" t="s">
        <v>22</v>
      </c>
      <c r="K711" s="356" t="s">
        <v>22</v>
      </c>
      <c r="L711" s="304" t="s">
        <v>22</v>
      </c>
      <c r="M711" s="354" t="s">
        <v>22</v>
      </c>
      <c r="N711" s="354" t="s">
        <v>22</v>
      </c>
      <c r="O711" s="355" t="s">
        <v>22</v>
      </c>
    </row>
    <row r="712" spans="2:15" x14ac:dyDescent="0.35">
      <c r="B712" s="296">
        <v>45275</v>
      </c>
      <c r="C712" s="316" t="s">
        <v>40</v>
      </c>
      <c r="D712" s="356" t="s">
        <v>22</v>
      </c>
      <c r="E712" s="352">
        <v>457</v>
      </c>
      <c r="F712" s="353">
        <v>62</v>
      </c>
      <c r="G712" s="352">
        <v>2</v>
      </c>
      <c r="H712" s="352">
        <v>11</v>
      </c>
      <c r="I712" s="356" t="s">
        <v>22</v>
      </c>
      <c r="J712" s="352">
        <v>4</v>
      </c>
      <c r="K712" s="356" t="s">
        <v>22</v>
      </c>
      <c r="L712" s="304" t="s">
        <v>22</v>
      </c>
      <c r="M712" s="354" t="s">
        <v>22</v>
      </c>
      <c r="N712" s="354" t="s">
        <v>22</v>
      </c>
      <c r="O712" s="349">
        <f>SUM(D712:J712)</f>
        <v>536</v>
      </c>
    </row>
    <row r="713" spans="2:15" x14ac:dyDescent="0.35">
      <c r="B713" s="296">
        <v>45276</v>
      </c>
      <c r="C713" s="316" t="s">
        <v>36</v>
      </c>
      <c r="D713" s="356" t="s">
        <v>22</v>
      </c>
      <c r="E713" s="356" t="s">
        <v>22</v>
      </c>
      <c r="F713" s="356"/>
      <c r="G713" s="356" t="s">
        <v>22</v>
      </c>
      <c r="H713" s="356" t="s">
        <v>22</v>
      </c>
      <c r="I713" s="356" t="s">
        <v>22</v>
      </c>
      <c r="J713" s="356" t="s">
        <v>22</v>
      </c>
      <c r="K713" s="356" t="s">
        <v>22</v>
      </c>
      <c r="L713" s="304" t="s">
        <v>22</v>
      </c>
      <c r="M713" s="354" t="s">
        <v>22</v>
      </c>
      <c r="N713" s="354" t="s">
        <v>22</v>
      </c>
      <c r="O713" s="355" t="s">
        <v>22</v>
      </c>
    </row>
    <row r="714" spans="2:15" x14ac:dyDescent="0.35">
      <c r="B714" s="296">
        <v>45277</v>
      </c>
      <c r="C714" s="316" t="s">
        <v>42</v>
      </c>
      <c r="D714" s="356" t="s">
        <v>22</v>
      </c>
      <c r="E714" s="356" t="s">
        <v>22</v>
      </c>
      <c r="F714" s="353">
        <v>2</v>
      </c>
      <c r="G714" s="354" t="s">
        <v>22</v>
      </c>
      <c r="H714" s="356" t="s">
        <v>22</v>
      </c>
      <c r="I714" s="356" t="s">
        <v>22</v>
      </c>
      <c r="J714" s="356" t="s">
        <v>22</v>
      </c>
      <c r="K714" s="356" t="s">
        <v>22</v>
      </c>
      <c r="L714" s="304" t="s">
        <v>22</v>
      </c>
      <c r="M714" s="354" t="s">
        <v>22</v>
      </c>
      <c r="N714" s="354" t="s">
        <v>22</v>
      </c>
      <c r="O714" s="349">
        <f>SUM(D714:J714)</f>
        <v>2</v>
      </c>
    </row>
    <row r="715" spans="2:15" x14ac:dyDescent="0.35">
      <c r="B715" s="296">
        <v>45278</v>
      </c>
      <c r="C715" s="316" t="s">
        <v>37</v>
      </c>
      <c r="D715" s="356" t="s">
        <v>22</v>
      </c>
      <c r="E715" s="356" t="s">
        <v>22</v>
      </c>
      <c r="F715" s="356"/>
      <c r="G715" s="354" t="s">
        <v>22</v>
      </c>
      <c r="H715" s="354" t="s">
        <v>22</v>
      </c>
      <c r="I715" s="356" t="s">
        <v>22</v>
      </c>
      <c r="J715" s="353">
        <v>76</v>
      </c>
      <c r="K715" s="356" t="s">
        <v>22</v>
      </c>
      <c r="L715" s="304" t="s">
        <v>22</v>
      </c>
      <c r="M715" s="353"/>
      <c r="N715" s="353"/>
      <c r="O715" s="349">
        <f>SUM(D715:J715)</f>
        <v>76</v>
      </c>
    </row>
    <row r="716" spans="2:15" x14ac:dyDescent="0.35">
      <c r="B716" s="300">
        <v>45279</v>
      </c>
      <c r="C716" s="324" t="s">
        <v>38</v>
      </c>
      <c r="D716" s="346">
        <f t="shared" ref="D716:J716" si="41">SUM(D698:D715)</f>
        <v>1098</v>
      </c>
      <c r="E716" s="346">
        <f t="shared" si="41"/>
        <v>1578</v>
      </c>
      <c r="F716" s="346">
        <f t="shared" si="41"/>
        <v>1956</v>
      </c>
      <c r="G716" s="346">
        <f t="shared" si="41"/>
        <v>571</v>
      </c>
      <c r="H716" s="325">
        <f t="shared" si="41"/>
        <v>521</v>
      </c>
      <c r="I716" s="325">
        <f t="shared" si="41"/>
        <v>17</v>
      </c>
      <c r="J716" s="325">
        <f t="shared" si="41"/>
        <v>192</v>
      </c>
      <c r="K716" s="325">
        <v>461</v>
      </c>
      <c r="L716" s="346">
        <f>+L698</f>
        <v>263</v>
      </c>
      <c r="M716" s="346">
        <v>934</v>
      </c>
      <c r="N716" s="346">
        <v>5182</v>
      </c>
      <c r="O716" s="346">
        <f t="shared" ref="O716" si="42">+SUM(D716:N716)</f>
        <v>12773</v>
      </c>
    </row>
    <row r="717" spans="2:15" x14ac:dyDescent="0.35">
      <c r="B717" s="388" t="s">
        <v>39</v>
      </c>
      <c r="C717" s="389"/>
      <c r="D717" s="335">
        <f t="shared" ref="D717:J717" si="43">+SUM(D678+D697+D716)</f>
        <v>3379</v>
      </c>
      <c r="E717" s="335">
        <f t="shared" si="43"/>
        <v>5120</v>
      </c>
      <c r="F717" s="335">
        <f t="shared" si="43"/>
        <v>6458</v>
      </c>
      <c r="G717" s="335">
        <f t="shared" si="43"/>
        <v>1830</v>
      </c>
      <c r="H717" s="335">
        <f t="shared" si="43"/>
        <v>1597</v>
      </c>
      <c r="I717" s="335">
        <f t="shared" si="43"/>
        <v>71</v>
      </c>
      <c r="J717" s="335">
        <f t="shared" si="43"/>
        <v>586</v>
      </c>
      <c r="K717" s="335">
        <f>+K716+K697+K678</f>
        <v>1505</v>
      </c>
      <c r="L717" s="335">
        <f>+L716+L678</f>
        <v>513</v>
      </c>
      <c r="M717" s="335">
        <f>+M716+M678</f>
        <v>1999</v>
      </c>
      <c r="N717" s="335">
        <f>+N716+N678</f>
        <v>10303</v>
      </c>
      <c r="O717" s="335">
        <f>+SUM(D717+E717+F717+G717+H717+I717+J717)</f>
        <v>19041</v>
      </c>
    </row>
    <row r="718" spans="2:15" x14ac:dyDescent="0.35">
      <c r="B718" s="296">
        <v>45292</v>
      </c>
      <c r="C718" s="316" t="s">
        <v>21</v>
      </c>
      <c r="D718" s="349">
        <v>489</v>
      </c>
      <c r="E718" s="349">
        <v>921</v>
      </c>
      <c r="F718" s="350">
        <v>638</v>
      </c>
      <c r="G718" s="350">
        <v>80</v>
      </c>
      <c r="H718" s="350">
        <v>307</v>
      </c>
      <c r="I718" s="350">
        <v>8</v>
      </c>
      <c r="J718" s="350">
        <v>33</v>
      </c>
      <c r="K718" s="351" t="s">
        <v>22</v>
      </c>
      <c r="L718" s="350">
        <v>537</v>
      </c>
      <c r="M718" s="354" t="s">
        <v>22</v>
      </c>
      <c r="N718" s="354" t="s">
        <v>22</v>
      </c>
      <c r="O718" s="349">
        <f t="shared" ref="O718:O729" si="44">+SUM(D718:J718)</f>
        <v>2476</v>
      </c>
    </row>
    <row r="719" spans="2:15" x14ac:dyDescent="0.35">
      <c r="B719" s="296">
        <v>45293</v>
      </c>
      <c r="C719" s="316" t="s">
        <v>23</v>
      </c>
      <c r="D719" s="352">
        <v>368</v>
      </c>
      <c r="E719" s="352">
        <v>374</v>
      </c>
      <c r="F719" s="353">
        <v>648</v>
      </c>
      <c r="G719" s="353">
        <v>250</v>
      </c>
      <c r="H719" s="353">
        <v>209</v>
      </c>
      <c r="I719" s="352">
        <v>16</v>
      </c>
      <c r="J719" s="353">
        <v>106</v>
      </c>
      <c r="K719" s="351" t="s">
        <v>22</v>
      </c>
      <c r="L719" s="354" t="s">
        <v>22</v>
      </c>
      <c r="M719" s="354" t="s">
        <v>22</v>
      </c>
      <c r="N719" s="354" t="s">
        <v>22</v>
      </c>
      <c r="O719" s="349">
        <f t="shared" si="44"/>
        <v>1971</v>
      </c>
    </row>
    <row r="720" spans="2:15" x14ac:dyDescent="0.35">
      <c r="B720" s="296">
        <v>45294</v>
      </c>
      <c r="C720" s="316" t="s">
        <v>24</v>
      </c>
      <c r="D720" s="352">
        <v>20</v>
      </c>
      <c r="E720" s="352">
        <v>42</v>
      </c>
      <c r="F720" s="353">
        <v>47</v>
      </c>
      <c r="G720" s="353">
        <v>3</v>
      </c>
      <c r="H720" s="353">
        <v>9</v>
      </c>
      <c r="I720" s="356" t="s">
        <v>22</v>
      </c>
      <c r="J720" s="352">
        <v>1</v>
      </c>
      <c r="K720" s="351" t="s">
        <v>22</v>
      </c>
      <c r="L720" s="354" t="s">
        <v>22</v>
      </c>
      <c r="M720" s="354" t="s">
        <v>22</v>
      </c>
      <c r="N720" s="354" t="s">
        <v>22</v>
      </c>
      <c r="O720" s="349">
        <f t="shared" si="44"/>
        <v>122</v>
      </c>
    </row>
    <row r="721" spans="2:15" x14ac:dyDescent="0.35">
      <c r="B721" s="296">
        <v>45295</v>
      </c>
      <c r="C721" s="316" t="s">
        <v>25</v>
      </c>
      <c r="D721" s="352">
        <v>16</v>
      </c>
      <c r="E721" s="352">
        <v>40</v>
      </c>
      <c r="F721" s="353">
        <v>18</v>
      </c>
      <c r="G721" s="352">
        <v>2</v>
      </c>
      <c r="H721" s="352">
        <v>12</v>
      </c>
      <c r="I721" s="356" t="s">
        <v>22</v>
      </c>
      <c r="J721" s="356" t="s">
        <v>22</v>
      </c>
      <c r="K721" s="351" t="s">
        <v>22</v>
      </c>
      <c r="L721" s="354" t="s">
        <v>22</v>
      </c>
      <c r="M721" s="354" t="s">
        <v>22</v>
      </c>
      <c r="N721" s="354" t="s">
        <v>22</v>
      </c>
      <c r="O721" s="349">
        <f t="shared" si="44"/>
        <v>88</v>
      </c>
    </row>
    <row r="722" spans="2:15" x14ac:dyDescent="0.35">
      <c r="B722" s="296">
        <v>45296</v>
      </c>
      <c r="C722" s="316" t="s">
        <v>26</v>
      </c>
      <c r="D722" s="352">
        <v>88</v>
      </c>
      <c r="E722" s="352">
        <v>33</v>
      </c>
      <c r="F722" s="353">
        <v>118</v>
      </c>
      <c r="G722" s="356" t="s">
        <v>22</v>
      </c>
      <c r="H722" s="352">
        <v>4</v>
      </c>
      <c r="I722" s="356" t="s">
        <v>22</v>
      </c>
      <c r="J722" s="354" t="s">
        <v>22</v>
      </c>
      <c r="K722" s="351" t="s">
        <v>22</v>
      </c>
      <c r="L722" s="354" t="s">
        <v>22</v>
      </c>
      <c r="M722" s="354">
        <v>1139</v>
      </c>
      <c r="N722" s="354">
        <v>5810</v>
      </c>
      <c r="O722" s="349">
        <f t="shared" si="44"/>
        <v>243</v>
      </c>
    </row>
    <row r="723" spans="2:15" x14ac:dyDescent="0.35">
      <c r="B723" s="296">
        <v>45297</v>
      </c>
      <c r="C723" s="316" t="s">
        <v>27</v>
      </c>
      <c r="D723" s="352">
        <v>9</v>
      </c>
      <c r="E723" s="360">
        <v>27</v>
      </c>
      <c r="F723" s="353">
        <v>29</v>
      </c>
      <c r="G723" s="352">
        <v>5</v>
      </c>
      <c r="H723" s="353">
        <v>13</v>
      </c>
      <c r="I723" s="352">
        <v>1</v>
      </c>
      <c r="J723" s="352">
        <v>2</v>
      </c>
      <c r="K723" s="351" t="s">
        <v>22</v>
      </c>
      <c r="L723" s="352">
        <v>28</v>
      </c>
      <c r="M723" s="354" t="s">
        <v>22</v>
      </c>
      <c r="N723" s="354" t="s">
        <v>22</v>
      </c>
      <c r="O723" s="349">
        <f t="shared" si="44"/>
        <v>86</v>
      </c>
    </row>
    <row r="724" spans="2:15" x14ac:dyDescent="0.35">
      <c r="B724" s="296">
        <v>45298</v>
      </c>
      <c r="C724" s="316" t="s">
        <v>28</v>
      </c>
      <c r="D724" s="352">
        <v>98</v>
      </c>
      <c r="E724" s="356" t="s">
        <v>22</v>
      </c>
      <c r="F724" s="356" t="s">
        <v>22</v>
      </c>
      <c r="G724" s="356" t="s">
        <v>22</v>
      </c>
      <c r="H724" s="356" t="s">
        <v>22</v>
      </c>
      <c r="I724" s="356" t="s">
        <v>22</v>
      </c>
      <c r="J724" s="356" t="s">
        <v>22</v>
      </c>
      <c r="K724" s="351" t="s">
        <v>22</v>
      </c>
      <c r="L724" s="356" t="s">
        <v>22</v>
      </c>
      <c r="M724" s="354" t="s">
        <v>22</v>
      </c>
      <c r="N724" s="354" t="s">
        <v>22</v>
      </c>
      <c r="O724" s="349">
        <f t="shared" si="44"/>
        <v>98</v>
      </c>
    </row>
    <row r="725" spans="2:15" x14ac:dyDescent="0.35">
      <c r="B725" s="296">
        <v>45299</v>
      </c>
      <c r="C725" s="316" t="s">
        <v>29</v>
      </c>
      <c r="D725" s="352">
        <v>62</v>
      </c>
      <c r="E725" s="352">
        <v>43</v>
      </c>
      <c r="F725" s="353">
        <v>237</v>
      </c>
      <c r="G725" s="353">
        <v>7</v>
      </c>
      <c r="H725" s="353">
        <v>37</v>
      </c>
      <c r="I725" s="356" t="s">
        <v>22</v>
      </c>
      <c r="J725" s="356" t="s">
        <v>22</v>
      </c>
      <c r="K725" s="352">
        <v>555</v>
      </c>
      <c r="L725" s="356" t="s">
        <v>22</v>
      </c>
      <c r="M725" s="354" t="s">
        <v>22</v>
      </c>
      <c r="N725" s="354" t="s">
        <v>22</v>
      </c>
      <c r="O725" s="349">
        <f t="shared" si="44"/>
        <v>386</v>
      </c>
    </row>
    <row r="726" spans="2:15" x14ac:dyDescent="0.35">
      <c r="B726" s="296">
        <v>45300</v>
      </c>
      <c r="C726" s="316" t="s">
        <v>30</v>
      </c>
      <c r="D726" s="352">
        <v>62</v>
      </c>
      <c r="E726" s="352">
        <v>85</v>
      </c>
      <c r="F726" s="353">
        <v>50</v>
      </c>
      <c r="G726" s="352">
        <v>5</v>
      </c>
      <c r="H726" s="352"/>
      <c r="I726" s="356" t="s">
        <v>22</v>
      </c>
      <c r="J726" s="352">
        <v>1</v>
      </c>
      <c r="K726" s="356" t="s">
        <v>22</v>
      </c>
      <c r="L726" s="356" t="s">
        <v>22</v>
      </c>
      <c r="M726" s="354" t="s">
        <v>22</v>
      </c>
      <c r="N726" s="354" t="s">
        <v>22</v>
      </c>
      <c r="O726" s="349">
        <f t="shared" si="44"/>
        <v>203</v>
      </c>
    </row>
    <row r="727" spans="2:15" x14ac:dyDescent="0.35">
      <c r="B727" s="296">
        <v>45301</v>
      </c>
      <c r="C727" s="316" t="s">
        <v>31</v>
      </c>
      <c r="D727" s="352">
        <v>144</v>
      </c>
      <c r="E727" s="352">
        <v>137</v>
      </c>
      <c r="F727" s="353">
        <v>102</v>
      </c>
      <c r="G727" s="352">
        <v>12</v>
      </c>
      <c r="H727" s="352">
        <v>14</v>
      </c>
      <c r="I727" s="356" t="s">
        <v>22</v>
      </c>
      <c r="J727" s="352">
        <v>1</v>
      </c>
      <c r="K727" s="356" t="s">
        <v>22</v>
      </c>
      <c r="L727" s="352">
        <v>412</v>
      </c>
      <c r="M727" s="354" t="s">
        <v>22</v>
      </c>
      <c r="N727" s="354" t="s">
        <v>22</v>
      </c>
      <c r="O727" s="349">
        <f t="shared" si="44"/>
        <v>410</v>
      </c>
    </row>
    <row r="728" spans="2:15" x14ac:dyDescent="0.35">
      <c r="B728" s="296">
        <v>45302</v>
      </c>
      <c r="C728" s="316" t="s">
        <v>41</v>
      </c>
      <c r="D728" s="352">
        <v>27</v>
      </c>
      <c r="E728" s="352">
        <v>141</v>
      </c>
      <c r="F728" s="353">
        <v>305</v>
      </c>
      <c r="G728" s="353">
        <v>341</v>
      </c>
      <c r="H728" s="353">
        <v>98</v>
      </c>
      <c r="I728" s="356" t="s">
        <v>22</v>
      </c>
      <c r="J728" s="353">
        <v>19</v>
      </c>
      <c r="K728" s="356" t="s">
        <v>22</v>
      </c>
      <c r="L728" s="354" t="s">
        <v>22</v>
      </c>
      <c r="M728" s="354" t="s">
        <v>22</v>
      </c>
      <c r="N728" s="354" t="s">
        <v>22</v>
      </c>
      <c r="O728" s="349">
        <f t="shared" si="44"/>
        <v>931</v>
      </c>
    </row>
    <row r="729" spans="2:15" x14ac:dyDescent="0.35">
      <c r="B729" s="296">
        <v>45303</v>
      </c>
      <c r="C729" s="316" t="s">
        <v>32</v>
      </c>
      <c r="D729" s="356" t="s">
        <v>22</v>
      </c>
      <c r="E729" s="356" t="s">
        <v>22</v>
      </c>
      <c r="F729" s="353">
        <v>73</v>
      </c>
      <c r="G729" s="356" t="s">
        <v>22</v>
      </c>
      <c r="H729" s="356" t="s">
        <v>22</v>
      </c>
      <c r="I729" s="356" t="s">
        <v>22</v>
      </c>
      <c r="J729" s="356" t="s">
        <v>22</v>
      </c>
      <c r="K729" s="356" t="s">
        <v>22</v>
      </c>
      <c r="L729" s="354" t="s">
        <v>22</v>
      </c>
      <c r="M729" s="354" t="s">
        <v>22</v>
      </c>
      <c r="N729" s="354" t="s">
        <v>22</v>
      </c>
      <c r="O729" s="349">
        <f t="shared" si="44"/>
        <v>73</v>
      </c>
    </row>
    <row r="730" spans="2:15" x14ac:dyDescent="0.35">
      <c r="B730" s="296">
        <v>45304</v>
      </c>
      <c r="C730" s="316" t="s">
        <v>33</v>
      </c>
      <c r="D730" s="356" t="s">
        <v>22</v>
      </c>
      <c r="E730" s="356" t="s">
        <v>22</v>
      </c>
      <c r="F730" s="352" t="s">
        <v>22</v>
      </c>
      <c r="G730" s="356" t="s">
        <v>22</v>
      </c>
      <c r="H730" s="356" t="s">
        <v>22</v>
      </c>
      <c r="I730" s="356" t="s">
        <v>22</v>
      </c>
      <c r="J730" s="356" t="s">
        <v>22</v>
      </c>
      <c r="K730" s="356" t="s">
        <v>22</v>
      </c>
      <c r="L730" s="354" t="s">
        <v>22</v>
      </c>
      <c r="M730" s="354" t="s">
        <v>22</v>
      </c>
      <c r="N730" s="354" t="s">
        <v>22</v>
      </c>
      <c r="O730" s="355" t="s">
        <v>22</v>
      </c>
    </row>
    <row r="731" spans="2:15" x14ac:dyDescent="0.35">
      <c r="B731" s="296">
        <v>45305</v>
      </c>
      <c r="C731" s="316" t="s">
        <v>35</v>
      </c>
      <c r="D731" s="356" t="s">
        <v>22</v>
      </c>
      <c r="E731" s="352">
        <v>1</v>
      </c>
      <c r="F731" s="352">
        <v>2</v>
      </c>
      <c r="G731" s="356" t="s">
        <v>22</v>
      </c>
      <c r="H731" s="356" t="s">
        <v>22</v>
      </c>
      <c r="I731" s="356" t="s">
        <v>22</v>
      </c>
      <c r="J731" s="356" t="s">
        <v>22</v>
      </c>
      <c r="K731" s="356" t="s">
        <v>22</v>
      </c>
      <c r="L731" s="354" t="s">
        <v>22</v>
      </c>
      <c r="M731" s="354" t="s">
        <v>22</v>
      </c>
      <c r="N731" s="354" t="s">
        <v>22</v>
      </c>
      <c r="O731" s="349">
        <f>+SUM(D731:J731)</f>
        <v>3</v>
      </c>
    </row>
    <row r="732" spans="2:15" x14ac:dyDescent="0.35">
      <c r="B732" s="296">
        <v>45306</v>
      </c>
      <c r="C732" s="316" t="s">
        <v>40</v>
      </c>
      <c r="D732" s="356" t="s">
        <v>22</v>
      </c>
      <c r="E732" s="352">
        <v>52</v>
      </c>
      <c r="F732" s="353">
        <v>57</v>
      </c>
      <c r="G732" s="356" t="s">
        <v>22</v>
      </c>
      <c r="H732" s="352">
        <v>5</v>
      </c>
      <c r="I732" s="356" t="s">
        <v>22</v>
      </c>
      <c r="J732" s="356" t="s">
        <v>22</v>
      </c>
      <c r="K732" s="356" t="s">
        <v>22</v>
      </c>
      <c r="L732" s="354" t="s">
        <v>22</v>
      </c>
      <c r="M732" s="354" t="s">
        <v>22</v>
      </c>
      <c r="N732" s="354" t="s">
        <v>22</v>
      </c>
      <c r="O732" s="349">
        <f>+SUM(D732:J732)</f>
        <v>114</v>
      </c>
    </row>
    <row r="733" spans="2:15" x14ac:dyDescent="0.35">
      <c r="B733" s="296">
        <v>45307</v>
      </c>
      <c r="C733" s="316" t="s">
        <v>36</v>
      </c>
      <c r="D733" s="356" t="s">
        <v>22</v>
      </c>
      <c r="E733" s="356" t="s">
        <v>22</v>
      </c>
      <c r="F733" s="352">
        <v>2</v>
      </c>
      <c r="G733" s="356" t="s">
        <v>22</v>
      </c>
      <c r="H733" s="356" t="s">
        <v>22</v>
      </c>
      <c r="I733" s="356" t="s">
        <v>22</v>
      </c>
      <c r="J733" s="356" t="s">
        <v>22</v>
      </c>
      <c r="K733" s="356" t="s">
        <v>22</v>
      </c>
      <c r="L733" s="354" t="s">
        <v>22</v>
      </c>
      <c r="M733" s="354" t="s">
        <v>22</v>
      </c>
      <c r="N733" s="354" t="s">
        <v>22</v>
      </c>
      <c r="O733" s="349">
        <f>+SUM(D733:J733)</f>
        <v>2</v>
      </c>
    </row>
    <row r="734" spans="2:15" x14ac:dyDescent="0.35">
      <c r="B734" s="296">
        <v>45308</v>
      </c>
      <c r="C734" s="316" t="s">
        <v>42</v>
      </c>
      <c r="D734" s="356" t="s">
        <v>22</v>
      </c>
      <c r="E734" s="352">
        <v>5</v>
      </c>
      <c r="F734" s="354" t="s">
        <v>22</v>
      </c>
      <c r="G734" s="356" t="s">
        <v>22</v>
      </c>
      <c r="H734" s="356" t="s">
        <v>22</v>
      </c>
      <c r="I734" s="356" t="s">
        <v>22</v>
      </c>
      <c r="J734" s="356" t="s">
        <v>22</v>
      </c>
      <c r="K734" s="356" t="s">
        <v>22</v>
      </c>
      <c r="L734" s="354" t="s">
        <v>22</v>
      </c>
      <c r="M734" s="354" t="s">
        <v>22</v>
      </c>
      <c r="N734" s="354" t="s">
        <v>22</v>
      </c>
      <c r="O734" s="349">
        <f>+SUM(D734:J734)</f>
        <v>5</v>
      </c>
    </row>
    <row r="735" spans="2:15" x14ac:dyDescent="0.35">
      <c r="B735" s="296">
        <v>45309</v>
      </c>
      <c r="C735" s="316" t="s">
        <v>37</v>
      </c>
      <c r="D735" s="356" t="s">
        <v>22</v>
      </c>
      <c r="E735" s="356" t="s">
        <v>22</v>
      </c>
      <c r="F735" s="356" t="s">
        <v>22</v>
      </c>
      <c r="G735" s="356" t="s">
        <v>22</v>
      </c>
      <c r="H735" s="353">
        <v>3</v>
      </c>
      <c r="I735" s="356" t="s">
        <v>22</v>
      </c>
      <c r="J735" s="353">
        <v>93</v>
      </c>
      <c r="K735" s="320"/>
      <c r="L735" s="354" t="s">
        <v>22</v>
      </c>
      <c r="M735" s="353"/>
      <c r="N735" s="353"/>
      <c r="O735" s="349">
        <f>+SUM(D735:J735)</f>
        <v>96</v>
      </c>
    </row>
    <row r="736" spans="2:15" x14ac:dyDescent="0.35">
      <c r="B736" s="300">
        <v>45310</v>
      </c>
      <c r="C736" s="324" t="s">
        <v>38</v>
      </c>
      <c r="D736" s="346">
        <f t="shared" ref="D736:J736" si="45">SUM(D718:D735)</f>
        <v>1383</v>
      </c>
      <c r="E736" s="346">
        <f t="shared" si="45"/>
        <v>1901</v>
      </c>
      <c r="F736" s="361">
        <f t="shared" si="45"/>
        <v>2326</v>
      </c>
      <c r="G736" s="361">
        <f t="shared" si="45"/>
        <v>705</v>
      </c>
      <c r="H736" s="325">
        <f t="shared" si="45"/>
        <v>711</v>
      </c>
      <c r="I736" s="325">
        <f t="shared" si="45"/>
        <v>25</v>
      </c>
      <c r="J736" s="325">
        <f t="shared" si="45"/>
        <v>256</v>
      </c>
      <c r="K736" s="325">
        <v>555</v>
      </c>
      <c r="L736" s="362">
        <f>+L718+L723+L727</f>
        <v>977</v>
      </c>
      <c r="M736" s="346">
        <v>1139</v>
      </c>
      <c r="N736" s="346">
        <v>5810</v>
      </c>
      <c r="O736" s="346">
        <f t="shared" ref="O736" si="46">+SUM(D736:N736)</f>
        <v>15788</v>
      </c>
    </row>
    <row r="737" spans="2:15" x14ac:dyDescent="0.35">
      <c r="B737" s="296">
        <v>45323</v>
      </c>
      <c r="C737" s="316" t="s">
        <v>21</v>
      </c>
      <c r="D737" s="349">
        <v>335</v>
      </c>
      <c r="E737" s="349">
        <v>712</v>
      </c>
      <c r="F737" s="350">
        <v>651</v>
      </c>
      <c r="G737" s="350">
        <v>94</v>
      </c>
      <c r="H737" s="350">
        <v>335</v>
      </c>
      <c r="I737" s="350">
        <v>6</v>
      </c>
      <c r="J737" s="350">
        <v>34</v>
      </c>
      <c r="K737" s="351" t="s">
        <v>22</v>
      </c>
      <c r="L737" s="350">
        <v>241</v>
      </c>
      <c r="M737" s="354" t="s">
        <v>22</v>
      </c>
      <c r="N737" s="354" t="s">
        <v>22</v>
      </c>
      <c r="O737" s="349">
        <f t="shared" ref="O737:O748" si="47">+SUM(D737:J737)</f>
        <v>2167</v>
      </c>
    </row>
    <row r="738" spans="2:15" x14ac:dyDescent="0.35">
      <c r="B738" s="296">
        <v>45324</v>
      </c>
      <c r="C738" s="316" t="s">
        <v>23</v>
      </c>
      <c r="D738" s="352">
        <v>387</v>
      </c>
      <c r="E738" s="352">
        <v>385</v>
      </c>
      <c r="F738" s="353">
        <v>711</v>
      </c>
      <c r="G738" s="353">
        <v>274</v>
      </c>
      <c r="H738" s="353">
        <v>201</v>
      </c>
      <c r="I738" s="352">
        <v>20</v>
      </c>
      <c r="J738" s="353">
        <v>107</v>
      </c>
      <c r="K738" s="351" t="s">
        <v>22</v>
      </c>
      <c r="L738" s="354" t="s">
        <v>22</v>
      </c>
      <c r="M738" s="354" t="s">
        <v>22</v>
      </c>
      <c r="N738" s="354" t="s">
        <v>22</v>
      </c>
      <c r="O738" s="349">
        <f t="shared" si="47"/>
        <v>2085</v>
      </c>
    </row>
    <row r="739" spans="2:15" x14ac:dyDescent="0.35">
      <c r="B739" s="296">
        <v>45325</v>
      </c>
      <c r="C739" s="316" t="s">
        <v>24</v>
      </c>
      <c r="D739" s="352">
        <v>16</v>
      </c>
      <c r="E739" s="352">
        <v>34</v>
      </c>
      <c r="F739" s="353">
        <v>59</v>
      </c>
      <c r="G739" s="353">
        <v>1</v>
      </c>
      <c r="H739" s="353">
        <v>11</v>
      </c>
      <c r="I739" s="356" t="s">
        <v>22</v>
      </c>
      <c r="J739" s="352">
        <v>4</v>
      </c>
      <c r="K739" s="351" t="s">
        <v>22</v>
      </c>
      <c r="L739" s="354" t="s">
        <v>22</v>
      </c>
      <c r="M739" s="354" t="s">
        <v>22</v>
      </c>
      <c r="N739" s="354" t="s">
        <v>22</v>
      </c>
      <c r="O739" s="349">
        <f t="shared" si="47"/>
        <v>125</v>
      </c>
    </row>
    <row r="740" spans="2:15" x14ac:dyDescent="0.35">
      <c r="B740" s="296">
        <v>45326</v>
      </c>
      <c r="C740" s="316" t="s">
        <v>25</v>
      </c>
      <c r="D740" s="352">
        <v>9</v>
      </c>
      <c r="E740" s="352">
        <v>52</v>
      </c>
      <c r="F740" s="353">
        <v>17</v>
      </c>
      <c r="G740" s="356" t="s">
        <v>22</v>
      </c>
      <c r="H740" s="352">
        <v>25</v>
      </c>
      <c r="I740" s="356" t="s">
        <v>22</v>
      </c>
      <c r="J740" s="356" t="s">
        <v>22</v>
      </c>
      <c r="K740" s="351" t="s">
        <v>22</v>
      </c>
      <c r="L740" s="354" t="s">
        <v>22</v>
      </c>
      <c r="M740" s="354" t="s">
        <v>22</v>
      </c>
      <c r="N740" s="354" t="s">
        <v>22</v>
      </c>
      <c r="O740" s="349">
        <f t="shared" si="47"/>
        <v>103</v>
      </c>
    </row>
    <row r="741" spans="2:15" x14ac:dyDescent="0.35">
      <c r="B741" s="296">
        <v>45327</v>
      </c>
      <c r="C741" s="316" t="s">
        <v>26</v>
      </c>
      <c r="D741" s="352">
        <v>53</v>
      </c>
      <c r="E741" s="352">
        <v>25</v>
      </c>
      <c r="F741" s="353">
        <v>107</v>
      </c>
      <c r="G741" s="352">
        <v>1</v>
      </c>
      <c r="H741" s="352">
        <v>6</v>
      </c>
      <c r="I741" s="356" t="s">
        <v>22</v>
      </c>
      <c r="J741" s="353">
        <v>5</v>
      </c>
      <c r="K741" s="351" t="s">
        <v>22</v>
      </c>
      <c r="L741" s="354" t="s">
        <v>22</v>
      </c>
      <c r="M741" s="354" t="s">
        <v>22</v>
      </c>
      <c r="N741" s="354" t="s">
        <v>22</v>
      </c>
      <c r="O741" s="349">
        <f t="shared" si="47"/>
        <v>197</v>
      </c>
    </row>
    <row r="742" spans="2:15" x14ac:dyDescent="0.35">
      <c r="B742" s="296">
        <v>45328</v>
      </c>
      <c r="C742" s="316" t="s">
        <v>27</v>
      </c>
      <c r="D742" s="352">
        <v>6</v>
      </c>
      <c r="E742" s="360">
        <v>12</v>
      </c>
      <c r="F742" s="353">
        <v>123</v>
      </c>
      <c r="G742" s="352">
        <v>4</v>
      </c>
      <c r="H742" s="353">
        <v>10</v>
      </c>
      <c r="I742" s="352">
        <v>2</v>
      </c>
      <c r="J742" s="352">
        <v>2</v>
      </c>
      <c r="K742" s="351" t="s">
        <v>22</v>
      </c>
      <c r="L742" s="352">
        <v>21</v>
      </c>
      <c r="M742" s="354" t="s">
        <v>22</v>
      </c>
      <c r="N742" s="354" t="s">
        <v>22</v>
      </c>
      <c r="O742" s="349">
        <f t="shared" si="47"/>
        <v>159</v>
      </c>
    </row>
    <row r="743" spans="2:15" x14ac:dyDescent="0.35">
      <c r="B743" s="296">
        <v>45329</v>
      </c>
      <c r="C743" s="316" t="s">
        <v>28</v>
      </c>
      <c r="D743" s="352">
        <v>232</v>
      </c>
      <c r="E743" s="356" t="s">
        <v>22</v>
      </c>
      <c r="F743" s="356" t="s">
        <v>22</v>
      </c>
      <c r="G743" s="356" t="s">
        <v>22</v>
      </c>
      <c r="H743" s="356" t="s">
        <v>22</v>
      </c>
      <c r="I743" s="356" t="s">
        <v>22</v>
      </c>
      <c r="J743" s="356" t="s">
        <v>22</v>
      </c>
      <c r="K743" s="351" t="s">
        <v>22</v>
      </c>
      <c r="L743" s="356" t="s">
        <v>22</v>
      </c>
      <c r="M743" s="354" t="s">
        <v>22</v>
      </c>
      <c r="N743" s="354" t="s">
        <v>22</v>
      </c>
      <c r="O743" s="349">
        <f t="shared" si="47"/>
        <v>232</v>
      </c>
    </row>
    <row r="744" spans="2:15" x14ac:dyDescent="0.35">
      <c r="B744" s="296">
        <v>45330</v>
      </c>
      <c r="C744" s="316" t="s">
        <v>29</v>
      </c>
      <c r="D744" s="352">
        <v>40</v>
      </c>
      <c r="E744" s="352">
        <v>65</v>
      </c>
      <c r="F744" s="353">
        <v>236</v>
      </c>
      <c r="G744" s="353">
        <v>6</v>
      </c>
      <c r="H744" s="353">
        <v>50</v>
      </c>
      <c r="I744" s="356" t="s">
        <v>22</v>
      </c>
      <c r="J744" s="352">
        <v>3</v>
      </c>
      <c r="K744" s="352">
        <v>520</v>
      </c>
      <c r="L744" s="356" t="s">
        <v>22</v>
      </c>
      <c r="M744" s="354" t="s">
        <v>22</v>
      </c>
      <c r="N744" s="354" t="s">
        <v>22</v>
      </c>
      <c r="O744" s="349">
        <f t="shared" si="47"/>
        <v>400</v>
      </c>
    </row>
    <row r="745" spans="2:15" x14ac:dyDescent="0.35">
      <c r="B745" s="296">
        <v>45331</v>
      </c>
      <c r="C745" s="316" t="s">
        <v>30</v>
      </c>
      <c r="D745" s="356" t="s">
        <v>22</v>
      </c>
      <c r="E745" s="352">
        <v>66</v>
      </c>
      <c r="F745" s="353">
        <v>34</v>
      </c>
      <c r="G745" s="352">
        <v>9</v>
      </c>
      <c r="H745" s="352">
        <v>6</v>
      </c>
      <c r="I745" s="356" t="s">
        <v>22</v>
      </c>
      <c r="J745" s="356" t="s">
        <v>22</v>
      </c>
      <c r="K745" s="356" t="s">
        <v>22</v>
      </c>
      <c r="L745" s="356" t="s">
        <v>22</v>
      </c>
      <c r="M745" s="354" t="s">
        <v>22</v>
      </c>
      <c r="N745" s="354" t="s">
        <v>22</v>
      </c>
      <c r="O745" s="349">
        <f t="shared" si="47"/>
        <v>115</v>
      </c>
    </row>
    <row r="746" spans="2:15" x14ac:dyDescent="0.35">
      <c r="B746" s="296">
        <v>45332</v>
      </c>
      <c r="C746" s="316" t="s">
        <v>31</v>
      </c>
      <c r="D746" s="352">
        <v>100</v>
      </c>
      <c r="E746" s="352">
        <v>130</v>
      </c>
      <c r="F746" s="353">
        <v>82</v>
      </c>
      <c r="G746" s="352">
        <v>10</v>
      </c>
      <c r="H746" s="352">
        <v>21</v>
      </c>
      <c r="I746" s="356" t="s">
        <v>22</v>
      </c>
      <c r="J746" s="352">
        <v>2</v>
      </c>
      <c r="K746" s="356" t="s">
        <v>22</v>
      </c>
      <c r="L746" s="352">
        <v>89</v>
      </c>
      <c r="M746" s="354" t="s">
        <v>22</v>
      </c>
      <c r="N746" s="354" t="s">
        <v>22</v>
      </c>
      <c r="O746" s="349">
        <f t="shared" si="47"/>
        <v>345</v>
      </c>
    </row>
    <row r="747" spans="2:15" x14ac:dyDescent="0.35">
      <c r="B747" s="296">
        <v>45333</v>
      </c>
      <c r="C747" s="316" t="s">
        <v>41</v>
      </c>
      <c r="D747" s="352">
        <v>21</v>
      </c>
      <c r="E747" s="352">
        <v>311</v>
      </c>
      <c r="F747" s="353">
        <v>76</v>
      </c>
      <c r="G747" s="353">
        <v>389</v>
      </c>
      <c r="H747" s="353">
        <v>123</v>
      </c>
      <c r="I747" s="356" t="s">
        <v>22</v>
      </c>
      <c r="J747" s="353">
        <v>34</v>
      </c>
      <c r="K747" s="356" t="s">
        <v>22</v>
      </c>
      <c r="L747" s="354" t="s">
        <v>22</v>
      </c>
      <c r="M747" s="354" t="s">
        <v>22</v>
      </c>
      <c r="N747" s="354" t="s">
        <v>22</v>
      </c>
      <c r="O747" s="349">
        <f t="shared" si="47"/>
        <v>954</v>
      </c>
    </row>
    <row r="748" spans="2:15" x14ac:dyDescent="0.35">
      <c r="B748" s="296">
        <v>45334</v>
      </c>
      <c r="C748" s="316" t="s">
        <v>32</v>
      </c>
      <c r="D748" s="356" t="s">
        <v>22</v>
      </c>
      <c r="E748" s="356" t="s">
        <v>22</v>
      </c>
      <c r="F748" s="353">
        <v>60</v>
      </c>
      <c r="G748" s="356" t="s">
        <v>22</v>
      </c>
      <c r="H748" s="356" t="s">
        <v>22</v>
      </c>
      <c r="I748" s="356" t="s">
        <v>22</v>
      </c>
      <c r="J748" s="356" t="s">
        <v>22</v>
      </c>
      <c r="K748" s="356" t="s">
        <v>22</v>
      </c>
      <c r="L748" s="354" t="s">
        <v>22</v>
      </c>
      <c r="M748" s="354" t="s">
        <v>22</v>
      </c>
      <c r="N748" s="354" t="s">
        <v>22</v>
      </c>
      <c r="O748" s="349">
        <f t="shared" si="47"/>
        <v>60</v>
      </c>
    </row>
    <row r="749" spans="2:15" x14ac:dyDescent="0.35">
      <c r="B749" s="296">
        <v>45335</v>
      </c>
      <c r="C749" s="316" t="s">
        <v>33</v>
      </c>
      <c r="D749" s="356" t="s">
        <v>22</v>
      </c>
      <c r="E749" s="356" t="s">
        <v>22</v>
      </c>
      <c r="F749" s="356" t="s">
        <v>22</v>
      </c>
      <c r="G749" s="356" t="s">
        <v>22</v>
      </c>
      <c r="H749" s="356" t="s">
        <v>22</v>
      </c>
      <c r="I749" s="356" t="s">
        <v>22</v>
      </c>
      <c r="J749" s="356" t="s">
        <v>22</v>
      </c>
      <c r="K749" s="356" t="s">
        <v>22</v>
      </c>
      <c r="L749" s="354" t="s">
        <v>22</v>
      </c>
      <c r="M749" s="354" t="s">
        <v>22</v>
      </c>
      <c r="N749" s="354" t="s">
        <v>22</v>
      </c>
      <c r="O749" s="355" t="s">
        <v>22</v>
      </c>
    </row>
    <row r="750" spans="2:15" x14ac:dyDescent="0.35">
      <c r="B750" s="296">
        <v>45336</v>
      </c>
      <c r="C750" s="316" t="s">
        <v>35</v>
      </c>
      <c r="D750" s="356" t="s">
        <v>22</v>
      </c>
      <c r="E750" s="356" t="s">
        <v>22</v>
      </c>
      <c r="F750" s="352">
        <v>2</v>
      </c>
      <c r="G750" s="356" t="s">
        <v>22</v>
      </c>
      <c r="H750" s="356" t="s">
        <v>22</v>
      </c>
      <c r="I750" s="356" t="s">
        <v>22</v>
      </c>
      <c r="J750" s="356" t="s">
        <v>22</v>
      </c>
      <c r="K750" s="356" t="s">
        <v>22</v>
      </c>
      <c r="L750" s="354" t="s">
        <v>22</v>
      </c>
      <c r="M750" s="354" t="s">
        <v>22</v>
      </c>
      <c r="N750" s="354" t="s">
        <v>22</v>
      </c>
      <c r="O750" s="349">
        <f>+SUM(D750:J750)</f>
        <v>2</v>
      </c>
    </row>
    <row r="751" spans="2:15" x14ac:dyDescent="0.35">
      <c r="B751" s="296">
        <v>45337</v>
      </c>
      <c r="C751" s="316" t="s">
        <v>40</v>
      </c>
      <c r="D751" s="356" t="s">
        <v>22</v>
      </c>
      <c r="E751" s="352">
        <v>61</v>
      </c>
      <c r="F751" s="353">
        <v>81</v>
      </c>
      <c r="G751" s="352">
        <v>1</v>
      </c>
      <c r="H751" s="352">
        <v>5</v>
      </c>
      <c r="I751" s="356" t="s">
        <v>22</v>
      </c>
      <c r="J751" s="356" t="s">
        <v>22</v>
      </c>
      <c r="K751" s="356" t="s">
        <v>22</v>
      </c>
      <c r="L751" s="354" t="s">
        <v>22</v>
      </c>
      <c r="M751" s="354" t="s">
        <v>22</v>
      </c>
      <c r="N751" s="354" t="s">
        <v>22</v>
      </c>
      <c r="O751" s="349">
        <f>+SUM(D751:J751)</f>
        <v>148</v>
      </c>
    </row>
    <row r="752" spans="2:15" x14ac:dyDescent="0.35">
      <c r="B752" s="296">
        <v>45338</v>
      </c>
      <c r="C752" s="316" t="s">
        <v>36</v>
      </c>
      <c r="D752" s="356" t="s">
        <v>22</v>
      </c>
      <c r="E752" s="356" t="s">
        <v>22</v>
      </c>
      <c r="F752" s="356" t="s">
        <v>22</v>
      </c>
      <c r="G752" s="356" t="s">
        <v>22</v>
      </c>
      <c r="H752" s="356" t="s">
        <v>22</v>
      </c>
      <c r="I752" s="356" t="s">
        <v>22</v>
      </c>
      <c r="J752" s="356" t="s">
        <v>22</v>
      </c>
      <c r="K752" s="356" t="s">
        <v>22</v>
      </c>
      <c r="L752" s="354" t="s">
        <v>22</v>
      </c>
      <c r="M752" s="354" t="s">
        <v>22</v>
      </c>
      <c r="N752" s="354" t="s">
        <v>22</v>
      </c>
      <c r="O752" s="355" t="s">
        <v>22</v>
      </c>
    </row>
    <row r="753" spans="2:15" x14ac:dyDescent="0.35">
      <c r="B753" s="296">
        <v>45339</v>
      </c>
      <c r="C753" s="316" t="s">
        <v>42</v>
      </c>
      <c r="D753" s="356" t="s">
        <v>22</v>
      </c>
      <c r="E753" s="352">
        <v>3</v>
      </c>
      <c r="F753" s="354" t="s">
        <v>22</v>
      </c>
      <c r="G753" s="356" t="s">
        <v>22</v>
      </c>
      <c r="H753" s="356" t="s">
        <v>22</v>
      </c>
      <c r="I753" s="356" t="s">
        <v>22</v>
      </c>
      <c r="J753" s="356" t="s">
        <v>22</v>
      </c>
      <c r="K753" s="356" t="s">
        <v>22</v>
      </c>
      <c r="L753" s="354" t="s">
        <v>22</v>
      </c>
      <c r="M753" s="354" t="s">
        <v>22</v>
      </c>
      <c r="N753" s="354" t="s">
        <v>22</v>
      </c>
      <c r="O753" s="349">
        <f>+SUM(D753:J753)</f>
        <v>3</v>
      </c>
    </row>
    <row r="754" spans="2:15" x14ac:dyDescent="0.35">
      <c r="B754" s="296">
        <v>45340</v>
      </c>
      <c r="C754" s="316" t="s">
        <v>37</v>
      </c>
      <c r="D754" s="356" t="s">
        <v>22</v>
      </c>
      <c r="E754" s="356" t="s">
        <v>22</v>
      </c>
      <c r="F754" s="356" t="s">
        <v>22</v>
      </c>
      <c r="G754" s="356" t="s">
        <v>22</v>
      </c>
      <c r="H754" s="353">
        <v>87</v>
      </c>
      <c r="I754" s="356" t="s">
        <v>22</v>
      </c>
      <c r="J754" s="353">
        <v>105</v>
      </c>
      <c r="K754" s="356" t="s">
        <v>22</v>
      </c>
      <c r="L754" s="354" t="s">
        <v>22</v>
      </c>
      <c r="M754" s="353"/>
      <c r="N754" s="353"/>
      <c r="O754" s="349">
        <f>+SUM(D754:J754)</f>
        <v>192</v>
      </c>
    </row>
    <row r="755" spans="2:15" x14ac:dyDescent="0.35">
      <c r="B755" s="300">
        <v>45341</v>
      </c>
      <c r="C755" s="324" t="s">
        <v>38</v>
      </c>
      <c r="D755" s="346">
        <f t="shared" ref="D755:J755" si="48">SUM(D737:D754)</f>
        <v>1199</v>
      </c>
      <c r="E755" s="346">
        <f t="shared" si="48"/>
        <v>1856</v>
      </c>
      <c r="F755" s="346">
        <f t="shared" si="48"/>
        <v>2239</v>
      </c>
      <c r="G755" s="346">
        <f t="shared" si="48"/>
        <v>789</v>
      </c>
      <c r="H755" s="325">
        <f t="shared" si="48"/>
        <v>880</v>
      </c>
      <c r="I755" s="325">
        <f t="shared" si="48"/>
        <v>28</v>
      </c>
      <c r="J755" s="325">
        <f t="shared" si="48"/>
        <v>296</v>
      </c>
      <c r="K755" s="325">
        <v>520</v>
      </c>
      <c r="L755" s="346">
        <f>+L746+L742+L737</f>
        <v>351</v>
      </c>
      <c r="M755" s="346">
        <v>1333</v>
      </c>
      <c r="N755" s="346">
        <v>8803</v>
      </c>
      <c r="O755" s="346">
        <f t="shared" ref="O755" si="49">+SUM(D755:N755)</f>
        <v>18294</v>
      </c>
    </row>
    <row r="756" spans="2:15" x14ac:dyDescent="0.35">
      <c r="B756" s="296">
        <v>45352</v>
      </c>
      <c r="C756" s="316" t="s">
        <v>21</v>
      </c>
      <c r="D756" s="349">
        <v>233</v>
      </c>
      <c r="E756" s="349">
        <v>578</v>
      </c>
      <c r="F756" s="350">
        <v>607</v>
      </c>
      <c r="G756" s="350">
        <v>70</v>
      </c>
      <c r="H756" s="350">
        <v>327</v>
      </c>
      <c r="I756" s="350">
        <v>14</v>
      </c>
      <c r="J756" s="350">
        <v>45</v>
      </c>
      <c r="K756" s="351" t="s">
        <v>22</v>
      </c>
      <c r="L756" s="350">
        <v>354</v>
      </c>
      <c r="M756" s="354" t="s">
        <v>22</v>
      </c>
      <c r="N756" s="354" t="s">
        <v>22</v>
      </c>
      <c r="O756" s="349">
        <f t="shared" ref="O756:O768" si="50">SUM(D756:J756)</f>
        <v>1874</v>
      </c>
    </row>
    <row r="757" spans="2:15" x14ac:dyDescent="0.35">
      <c r="B757" s="296">
        <v>45353</v>
      </c>
      <c r="C757" s="316" t="s">
        <v>23</v>
      </c>
      <c r="D757" s="352">
        <v>360</v>
      </c>
      <c r="E757" s="352">
        <v>403</v>
      </c>
      <c r="F757" s="353">
        <v>684</v>
      </c>
      <c r="G757" s="353">
        <v>237</v>
      </c>
      <c r="H757" s="353">
        <v>187</v>
      </c>
      <c r="I757" s="352">
        <v>19</v>
      </c>
      <c r="J757" s="353">
        <v>102</v>
      </c>
      <c r="K757" s="351" t="s">
        <v>22</v>
      </c>
      <c r="L757" s="354" t="s">
        <v>22</v>
      </c>
      <c r="M757" s="354" t="s">
        <v>22</v>
      </c>
      <c r="N757" s="354" t="s">
        <v>22</v>
      </c>
      <c r="O757" s="349">
        <f t="shared" si="50"/>
        <v>1992</v>
      </c>
    </row>
    <row r="758" spans="2:15" x14ac:dyDescent="0.35">
      <c r="B758" s="296">
        <v>45354</v>
      </c>
      <c r="C758" s="316" t="s">
        <v>24</v>
      </c>
      <c r="D758" s="352">
        <v>17</v>
      </c>
      <c r="E758" s="352">
        <v>41</v>
      </c>
      <c r="F758" s="353">
        <v>92</v>
      </c>
      <c r="G758" s="354" t="s">
        <v>22</v>
      </c>
      <c r="H758" s="353">
        <v>48</v>
      </c>
      <c r="I758" s="356" t="s">
        <v>22</v>
      </c>
      <c r="J758" s="352">
        <v>4</v>
      </c>
      <c r="K758" s="351" t="s">
        <v>22</v>
      </c>
      <c r="L758" s="354" t="s">
        <v>22</v>
      </c>
      <c r="M758" s="354" t="s">
        <v>22</v>
      </c>
      <c r="N758" s="354" t="s">
        <v>22</v>
      </c>
      <c r="O758" s="349">
        <f t="shared" si="50"/>
        <v>202</v>
      </c>
    </row>
    <row r="759" spans="2:15" x14ac:dyDescent="0.35">
      <c r="B759" s="296">
        <v>45355</v>
      </c>
      <c r="C759" s="316" t="s">
        <v>25</v>
      </c>
      <c r="D759" s="352">
        <v>12</v>
      </c>
      <c r="E759" s="352">
        <v>36</v>
      </c>
      <c r="F759" s="354" t="s">
        <v>22</v>
      </c>
      <c r="G759" s="356" t="s">
        <v>22</v>
      </c>
      <c r="H759" s="352">
        <v>10</v>
      </c>
      <c r="I759" s="356" t="s">
        <v>22</v>
      </c>
      <c r="J759" s="356" t="s">
        <v>22</v>
      </c>
      <c r="K759" s="351" t="s">
        <v>22</v>
      </c>
      <c r="L759" s="354" t="s">
        <v>22</v>
      </c>
      <c r="M759" s="354" t="s">
        <v>22</v>
      </c>
      <c r="N759" s="354" t="s">
        <v>22</v>
      </c>
      <c r="O759" s="349">
        <f t="shared" si="50"/>
        <v>58</v>
      </c>
    </row>
    <row r="760" spans="2:15" x14ac:dyDescent="0.35">
      <c r="B760" s="296">
        <v>45356</v>
      </c>
      <c r="C760" s="316" t="s">
        <v>26</v>
      </c>
      <c r="D760" s="352">
        <v>40</v>
      </c>
      <c r="E760" s="356" t="s">
        <v>22</v>
      </c>
      <c r="F760" s="353">
        <v>134</v>
      </c>
      <c r="G760" s="356" t="s">
        <v>22</v>
      </c>
      <c r="H760" s="352">
        <v>1</v>
      </c>
      <c r="I760" s="356" t="s">
        <v>22</v>
      </c>
      <c r="J760" s="353">
        <v>2</v>
      </c>
      <c r="K760" s="351" t="s">
        <v>22</v>
      </c>
      <c r="L760" s="354" t="s">
        <v>22</v>
      </c>
      <c r="M760" s="353">
        <v>1197</v>
      </c>
      <c r="N760" s="353">
        <v>7232</v>
      </c>
      <c r="O760" s="349">
        <f t="shared" si="50"/>
        <v>177</v>
      </c>
    </row>
    <row r="761" spans="2:15" x14ac:dyDescent="0.35">
      <c r="B761" s="296">
        <v>45357</v>
      </c>
      <c r="C761" s="316" t="s">
        <v>27</v>
      </c>
      <c r="D761" s="352">
        <v>6</v>
      </c>
      <c r="E761" s="360">
        <v>15</v>
      </c>
      <c r="F761" s="353">
        <v>191</v>
      </c>
      <c r="G761" s="352">
        <v>4</v>
      </c>
      <c r="H761" s="353">
        <v>8</v>
      </c>
      <c r="I761" s="352">
        <v>1</v>
      </c>
      <c r="J761" s="352">
        <v>7</v>
      </c>
      <c r="K761" s="351" t="s">
        <v>22</v>
      </c>
      <c r="L761" s="352">
        <v>8</v>
      </c>
      <c r="M761" s="354" t="s">
        <v>22</v>
      </c>
      <c r="N761" s="354" t="s">
        <v>22</v>
      </c>
      <c r="O761" s="349">
        <f t="shared" si="50"/>
        <v>232</v>
      </c>
    </row>
    <row r="762" spans="2:15" x14ac:dyDescent="0.35">
      <c r="B762" s="296">
        <v>45358</v>
      </c>
      <c r="C762" s="316" t="s">
        <v>28</v>
      </c>
      <c r="D762" s="352">
        <v>117</v>
      </c>
      <c r="E762" s="356" t="s">
        <v>22</v>
      </c>
      <c r="F762" s="356" t="s">
        <v>22</v>
      </c>
      <c r="G762" s="356" t="s">
        <v>22</v>
      </c>
      <c r="H762" s="356" t="s">
        <v>22</v>
      </c>
      <c r="I762" s="356" t="s">
        <v>22</v>
      </c>
      <c r="J762" s="356" t="s">
        <v>22</v>
      </c>
      <c r="K762" s="351" t="s">
        <v>22</v>
      </c>
      <c r="L762" s="356" t="s">
        <v>22</v>
      </c>
      <c r="M762" s="354" t="s">
        <v>22</v>
      </c>
      <c r="N762" s="354" t="s">
        <v>22</v>
      </c>
      <c r="O762" s="349">
        <f t="shared" si="50"/>
        <v>117</v>
      </c>
    </row>
    <row r="763" spans="2:15" x14ac:dyDescent="0.35">
      <c r="B763" s="296">
        <v>45359</v>
      </c>
      <c r="C763" s="316" t="s">
        <v>29</v>
      </c>
      <c r="D763" s="352">
        <v>62</v>
      </c>
      <c r="E763" s="352">
        <v>38</v>
      </c>
      <c r="F763" s="354" t="s">
        <v>22</v>
      </c>
      <c r="G763" s="353">
        <v>12</v>
      </c>
      <c r="H763" s="354" t="s">
        <v>22</v>
      </c>
      <c r="I763" s="356" t="s">
        <v>22</v>
      </c>
      <c r="J763" s="352">
        <v>3</v>
      </c>
      <c r="K763" s="352">
        <v>469</v>
      </c>
      <c r="L763" s="356" t="s">
        <v>22</v>
      </c>
      <c r="M763" s="354" t="s">
        <v>22</v>
      </c>
      <c r="N763" s="354" t="s">
        <v>22</v>
      </c>
      <c r="O763" s="349">
        <f t="shared" si="50"/>
        <v>115</v>
      </c>
    </row>
    <row r="764" spans="2:15" x14ac:dyDescent="0.35">
      <c r="B764" s="296">
        <v>45360</v>
      </c>
      <c r="C764" s="316" t="s">
        <v>30</v>
      </c>
      <c r="D764" s="352">
        <v>55</v>
      </c>
      <c r="E764" s="352">
        <v>74</v>
      </c>
      <c r="F764" s="353">
        <v>85</v>
      </c>
      <c r="G764" s="352">
        <v>9</v>
      </c>
      <c r="H764" s="352">
        <v>1</v>
      </c>
      <c r="I764" s="356" t="s">
        <v>22</v>
      </c>
      <c r="J764" s="356" t="s">
        <v>22</v>
      </c>
      <c r="K764" s="356" t="s">
        <v>22</v>
      </c>
      <c r="L764" s="356" t="s">
        <v>22</v>
      </c>
      <c r="M764" s="354" t="s">
        <v>22</v>
      </c>
      <c r="N764" s="354" t="s">
        <v>22</v>
      </c>
      <c r="O764" s="349">
        <f t="shared" si="50"/>
        <v>224</v>
      </c>
    </row>
    <row r="765" spans="2:15" x14ac:dyDescent="0.35">
      <c r="B765" s="296">
        <v>45361</v>
      </c>
      <c r="C765" s="316" t="s">
        <v>31</v>
      </c>
      <c r="D765" s="352">
        <v>89</v>
      </c>
      <c r="E765" s="352">
        <v>96</v>
      </c>
      <c r="F765" s="353">
        <v>84</v>
      </c>
      <c r="G765" s="352">
        <v>8</v>
      </c>
      <c r="H765" s="352">
        <v>12</v>
      </c>
      <c r="I765" s="356" t="s">
        <v>22</v>
      </c>
      <c r="J765" s="352">
        <v>2</v>
      </c>
      <c r="K765" s="356" t="s">
        <v>22</v>
      </c>
      <c r="L765" s="352">
        <v>82</v>
      </c>
      <c r="M765" s="354" t="s">
        <v>22</v>
      </c>
      <c r="N765" s="354" t="s">
        <v>22</v>
      </c>
      <c r="O765" s="349">
        <f t="shared" si="50"/>
        <v>291</v>
      </c>
    </row>
    <row r="766" spans="2:15" x14ac:dyDescent="0.35">
      <c r="B766" s="296">
        <v>45362</v>
      </c>
      <c r="C766" s="316" t="s">
        <v>41</v>
      </c>
      <c r="D766" s="352">
        <v>22</v>
      </c>
      <c r="E766" s="352">
        <v>184</v>
      </c>
      <c r="F766" s="353">
        <v>227</v>
      </c>
      <c r="G766" s="353">
        <v>365</v>
      </c>
      <c r="H766" s="353">
        <v>95</v>
      </c>
      <c r="I766" s="356" t="s">
        <v>22</v>
      </c>
      <c r="J766" s="353">
        <v>37</v>
      </c>
      <c r="K766" s="356" t="s">
        <v>22</v>
      </c>
      <c r="L766" s="354" t="s">
        <v>22</v>
      </c>
      <c r="M766" s="354" t="s">
        <v>22</v>
      </c>
      <c r="N766" s="354" t="s">
        <v>22</v>
      </c>
      <c r="O766" s="349">
        <f t="shared" si="50"/>
        <v>930</v>
      </c>
    </row>
    <row r="767" spans="2:15" x14ac:dyDescent="0.35">
      <c r="B767" s="296">
        <v>45363</v>
      </c>
      <c r="C767" s="316" t="s">
        <v>32</v>
      </c>
      <c r="D767" s="356" t="s">
        <v>22</v>
      </c>
      <c r="E767" s="356" t="s">
        <v>22</v>
      </c>
      <c r="F767" s="353">
        <v>63</v>
      </c>
      <c r="G767" s="356" t="s">
        <v>22</v>
      </c>
      <c r="H767" s="356" t="s">
        <v>22</v>
      </c>
      <c r="I767" s="356" t="s">
        <v>22</v>
      </c>
      <c r="J767" s="356" t="s">
        <v>22</v>
      </c>
      <c r="K767" s="356" t="s">
        <v>22</v>
      </c>
      <c r="L767" s="354" t="s">
        <v>22</v>
      </c>
      <c r="M767" s="354" t="s">
        <v>22</v>
      </c>
      <c r="N767" s="354" t="s">
        <v>22</v>
      </c>
      <c r="O767" s="349">
        <f t="shared" si="50"/>
        <v>63</v>
      </c>
    </row>
    <row r="768" spans="2:15" x14ac:dyDescent="0.35">
      <c r="B768" s="296">
        <v>45364</v>
      </c>
      <c r="C768" s="316" t="s">
        <v>33</v>
      </c>
      <c r="D768" s="356" t="s">
        <v>22</v>
      </c>
      <c r="E768" s="356" t="s">
        <v>22</v>
      </c>
      <c r="F768" s="352">
        <v>1</v>
      </c>
      <c r="G768" s="356" t="s">
        <v>22</v>
      </c>
      <c r="H768" s="356" t="s">
        <v>22</v>
      </c>
      <c r="I768" s="356" t="s">
        <v>22</v>
      </c>
      <c r="J768" s="356" t="s">
        <v>22</v>
      </c>
      <c r="K768" s="356" t="s">
        <v>22</v>
      </c>
      <c r="L768" s="354" t="s">
        <v>22</v>
      </c>
      <c r="M768" s="354" t="s">
        <v>22</v>
      </c>
      <c r="N768" s="354" t="s">
        <v>22</v>
      </c>
      <c r="O768" s="349">
        <f t="shared" si="50"/>
        <v>1</v>
      </c>
    </row>
    <row r="769" spans="2:15" x14ac:dyDescent="0.35">
      <c r="B769" s="296">
        <v>45365</v>
      </c>
      <c r="C769" s="316" t="s">
        <v>35</v>
      </c>
      <c r="D769" s="356" t="s">
        <v>22</v>
      </c>
      <c r="E769" s="356" t="s">
        <v>22</v>
      </c>
      <c r="F769" s="356" t="s">
        <v>22</v>
      </c>
      <c r="G769" s="356" t="s">
        <v>22</v>
      </c>
      <c r="H769" s="356" t="s">
        <v>22</v>
      </c>
      <c r="I769" s="356" t="s">
        <v>22</v>
      </c>
      <c r="J769" s="356" t="s">
        <v>22</v>
      </c>
      <c r="K769" s="356" t="s">
        <v>22</v>
      </c>
      <c r="L769" s="354" t="s">
        <v>22</v>
      </c>
      <c r="M769" s="354" t="s">
        <v>22</v>
      </c>
      <c r="N769" s="354" t="s">
        <v>22</v>
      </c>
      <c r="O769" s="355" t="s">
        <v>22</v>
      </c>
    </row>
    <row r="770" spans="2:15" x14ac:dyDescent="0.35">
      <c r="B770" s="296">
        <v>45366</v>
      </c>
      <c r="C770" s="316" t="s">
        <v>40</v>
      </c>
      <c r="D770" s="356" t="s">
        <v>22</v>
      </c>
      <c r="E770" s="352">
        <v>80</v>
      </c>
      <c r="F770" s="353">
        <v>105</v>
      </c>
      <c r="G770" s="356" t="s">
        <v>22</v>
      </c>
      <c r="H770" s="356" t="s">
        <v>22</v>
      </c>
      <c r="I770" s="356" t="s">
        <v>22</v>
      </c>
      <c r="J770" s="360">
        <v>18</v>
      </c>
      <c r="K770" s="356" t="s">
        <v>22</v>
      </c>
      <c r="L770" s="354" t="s">
        <v>22</v>
      </c>
      <c r="M770" s="354" t="s">
        <v>22</v>
      </c>
      <c r="N770" s="354" t="s">
        <v>22</v>
      </c>
      <c r="O770" s="349">
        <f>SUM(D770:J770)</f>
        <v>203</v>
      </c>
    </row>
    <row r="771" spans="2:15" x14ac:dyDescent="0.35">
      <c r="B771" s="296">
        <v>45367</v>
      </c>
      <c r="C771" s="316" t="s">
        <v>36</v>
      </c>
      <c r="D771" s="356" t="s">
        <v>22</v>
      </c>
      <c r="E771" s="356" t="s">
        <v>22</v>
      </c>
      <c r="F771" s="356" t="s">
        <v>22</v>
      </c>
      <c r="G771" s="356" t="s">
        <v>22</v>
      </c>
      <c r="H771" s="356" t="s">
        <v>22</v>
      </c>
      <c r="I771" s="356" t="s">
        <v>22</v>
      </c>
      <c r="J771" s="356" t="s">
        <v>22</v>
      </c>
      <c r="K771" s="356" t="s">
        <v>22</v>
      </c>
      <c r="L771" s="354" t="s">
        <v>22</v>
      </c>
      <c r="M771" s="354" t="s">
        <v>22</v>
      </c>
      <c r="N771" s="354" t="s">
        <v>22</v>
      </c>
      <c r="O771" s="355" t="s">
        <v>22</v>
      </c>
    </row>
    <row r="772" spans="2:15" x14ac:dyDescent="0.35">
      <c r="B772" s="296">
        <v>45368</v>
      </c>
      <c r="C772" s="316" t="s">
        <v>42</v>
      </c>
      <c r="D772" s="356" t="s">
        <v>22</v>
      </c>
      <c r="E772" s="356" t="s">
        <v>22</v>
      </c>
      <c r="F772" s="354" t="s">
        <v>22</v>
      </c>
      <c r="G772" s="356" t="s">
        <v>22</v>
      </c>
      <c r="H772" s="356" t="s">
        <v>22</v>
      </c>
      <c r="I772" s="356" t="s">
        <v>22</v>
      </c>
      <c r="J772" s="356" t="s">
        <v>22</v>
      </c>
      <c r="K772" s="356" t="s">
        <v>22</v>
      </c>
      <c r="L772" s="354" t="s">
        <v>22</v>
      </c>
      <c r="M772" s="354" t="s">
        <v>22</v>
      </c>
      <c r="N772" s="354" t="s">
        <v>22</v>
      </c>
      <c r="O772" s="355" t="s">
        <v>22</v>
      </c>
    </row>
    <row r="773" spans="2:15" x14ac:dyDescent="0.35">
      <c r="B773" s="296">
        <v>45369</v>
      </c>
      <c r="C773" s="316" t="s">
        <v>37</v>
      </c>
      <c r="D773" s="356" t="s">
        <v>22</v>
      </c>
      <c r="E773" s="356" t="s">
        <v>22</v>
      </c>
      <c r="F773" s="356" t="s">
        <v>22</v>
      </c>
      <c r="G773" s="356" t="s">
        <v>22</v>
      </c>
      <c r="H773" s="352">
        <v>9</v>
      </c>
      <c r="I773" s="356" t="s">
        <v>22</v>
      </c>
      <c r="J773" s="353">
        <v>115</v>
      </c>
      <c r="K773" s="356" t="s">
        <v>22</v>
      </c>
      <c r="L773" s="354" t="s">
        <v>22</v>
      </c>
      <c r="M773" s="354" t="s">
        <v>22</v>
      </c>
      <c r="N773" s="354" t="s">
        <v>22</v>
      </c>
      <c r="O773" s="355" t="s">
        <v>22</v>
      </c>
    </row>
    <row r="774" spans="2:15" x14ac:dyDescent="0.35">
      <c r="B774" s="300">
        <v>45370</v>
      </c>
      <c r="C774" s="324" t="s">
        <v>38</v>
      </c>
      <c r="D774" s="346">
        <f t="shared" ref="D774:J774" si="51">SUM(D756:D773)</f>
        <v>1013</v>
      </c>
      <c r="E774" s="346">
        <f t="shared" si="51"/>
        <v>1545</v>
      </c>
      <c r="F774" s="346">
        <f t="shared" si="51"/>
        <v>2273</v>
      </c>
      <c r="G774" s="325">
        <f t="shared" si="51"/>
        <v>705</v>
      </c>
      <c r="H774" s="325">
        <f t="shared" si="51"/>
        <v>698</v>
      </c>
      <c r="I774" s="325">
        <f t="shared" si="51"/>
        <v>34</v>
      </c>
      <c r="J774" s="325">
        <f t="shared" si="51"/>
        <v>335</v>
      </c>
      <c r="K774" s="325">
        <v>469</v>
      </c>
      <c r="L774" s="346">
        <f>+L765+L761+L756</f>
        <v>444</v>
      </c>
      <c r="M774" s="346">
        <v>1197</v>
      </c>
      <c r="N774" s="346">
        <v>7232</v>
      </c>
      <c r="O774" s="346">
        <f t="shared" ref="O774" si="52">+SUM(D774:N774)</f>
        <v>15945</v>
      </c>
    </row>
    <row r="775" spans="2:15" x14ac:dyDescent="0.35">
      <c r="B775" s="388" t="s">
        <v>39</v>
      </c>
      <c r="C775" s="389"/>
      <c r="D775" s="335">
        <f t="shared" ref="D775:L775" si="53">+D736+D755+D774</f>
        <v>3595</v>
      </c>
      <c r="E775" s="335">
        <f t="shared" si="53"/>
        <v>5302</v>
      </c>
      <c r="F775" s="335">
        <f t="shared" si="53"/>
        <v>6838</v>
      </c>
      <c r="G775" s="335">
        <f t="shared" si="53"/>
        <v>2199</v>
      </c>
      <c r="H775" s="335">
        <f t="shared" si="53"/>
        <v>2289</v>
      </c>
      <c r="I775" s="335">
        <f t="shared" si="53"/>
        <v>87</v>
      </c>
      <c r="J775" s="335">
        <f t="shared" si="53"/>
        <v>887</v>
      </c>
      <c r="K775" s="335">
        <f t="shared" si="53"/>
        <v>1544</v>
      </c>
      <c r="L775" s="335">
        <f t="shared" si="53"/>
        <v>1772</v>
      </c>
      <c r="M775" s="335">
        <f>+M774+M755+M736</f>
        <v>3669</v>
      </c>
      <c r="N775" s="335">
        <f>+N774+N755+N736</f>
        <v>21845</v>
      </c>
      <c r="O775" s="335">
        <f>+O736+O755+O774</f>
        <v>50027</v>
      </c>
    </row>
    <row r="776" spans="2:15" x14ac:dyDescent="0.35">
      <c r="B776" s="296">
        <v>45383</v>
      </c>
      <c r="C776" s="316" t="s">
        <v>21</v>
      </c>
      <c r="D776" s="349">
        <v>353</v>
      </c>
      <c r="E776" s="349">
        <v>702</v>
      </c>
      <c r="F776" s="350">
        <v>790</v>
      </c>
      <c r="G776" s="350">
        <v>121</v>
      </c>
      <c r="H776" s="350">
        <v>425</v>
      </c>
      <c r="I776" s="350">
        <v>18</v>
      </c>
      <c r="J776" s="350">
        <v>61</v>
      </c>
      <c r="K776" s="351" t="s">
        <v>22</v>
      </c>
      <c r="L776" s="350">
        <v>566</v>
      </c>
      <c r="M776" s="354" t="s">
        <v>22</v>
      </c>
      <c r="N776" s="354" t="s">
        <v>22</v>
      </c>
      <c r="O776" s="349">
        <f t="shared" ref="O776:O782" si="54">SUM(D776:J776)</f>
        <v>2470</v>
      </c>
    </row>
    <row r="777" spans="2:15" x14ac:dyDescent="0.35">
      <c r="B777" s="296">
        <v>45384</v>
      </c>
      <c r="C777" s="316" t="s">
        <v>23</v>
      </c>
      <c r="D777" s="352">
        <v>456</v>
      </c>
      <c r="E777" s="352">
        <v>552</v>
      </c>
      <c r="F777" s="353">
        <v>777</v>
      </c>
      <c r="G777" s="353">
        <v>331</v>
      </c>
      <c r="H777" s="353">
        <v>233</v>
      </c>
      <c r="I777" s="352">
        <v>10</v>
      </c>
      <c r="J777" s="353">
        <v>151</v>
      </c>
      <c r="K777" s="351" t="s">
        <v>22</v>
      </c>
      <c r="L777" s="354" t="s">
        <v>22</v>
      </c>
      <c r="M777" s="354" t="s">
        <v>22</v>
      </c>
      <c r="N777" s="354" t="s">
        <v>22</v>
      </c>
      <c r="O777" s="349">
        <f t="shared" si="54"/>
        <v>2510</v>
      </c>
    </row>
    <row r="778" spans="2:15" x14ac:dyDescent="0.35">
      <c r="B778" s="296">
        <v>45385</v>
      </c>
      <c r="C778" s="316" t="s">
        <v>24</v>
      </c>
      <c r="D778" s="352">
        <v>18</v>
      </c>
      <c r="E778" s="352">
        <v>35</v>
      </c>
      <c r="F778" s="353">
        <v>107</v>
      </c>
      <c r="G778" s="353">
        <v>6</v>
      </c>
      <c r="H778" s="353">
        <v>7</v>
      </c>
      <c r="I778" s="356" t="s">
        <v>22</v>
      </c>
      <c r="J778" s="356" t="s">
        <v>22</v>
      </c>
      <c r="K778" s="351" t="s">
        <v>22</v>
      </c>
      <c r="L778" s="354" t="s">
        <v>22</v>
      </c>
      <c r="M778" s="354" t="s">
        <v>22</v>
      </c>
      <c r="N778" s="354" t="s">
        <v>22</v>
      </c>
      <c r="O778" s="349">
        <f t="shared" si="54"/>
        <v>173</v>
      </c>
    </row>
    <row r="779" spans="2:15" x14ac:dyDescent="0.35">
      <c r="B779" s="296">
        <v>45386</v>
      </c>
      <c r="C779" s="316" t="s">
        <v>25</v>
      </c>
      <c r="D779" s="352">
        <v>6</v>
      </c>
      <c r="E779" s="352">
        <v>32</v>
      </c>
      <c r="F779" s="353">
        <v>38</v>
      </c>
      <c r="G779" s="352">
        <v>1</v>
      </c>
      <c r="H779" s="352">
        <v>20</v>
      </c>
      <c r="I779" s="356" t="s">
        <v>22</v>
      </c>
      <c r="J779" s="352">
        <v>1</v>
      </c>
      <c r="K779" s="351" t="s">
        <v>22</v>
      </c>
      <c r="L779" s="354" t="s">
        <v>22</v>
      </c>
      <c r="M779" s="354" t="s">
        <v>22</v>
      </c>
      <c r="N779" s="354" t="s">
        <v>22</v>
      </c>
      <c r="O779" s="349">
        <f t="shared" si="54"/>
        <v>98</v>
      </c>
    </row>
    <row r="780" spans="2:15" x14ac:dyDescent="0.35">
      <c r="B780" s="296">
        <v>45387</v>
      </c>
      <c r="C780" s="316" t="s">
        <v>26</v>
      </c>
      <c r="D780" s="352">
        <v>68</v>
      </c>
      <c r="E780" s="352">
        <v>7</v>
      </c>
      <c r="F780" s="353">
        <v>148</v>
      </c>
      <c r="G780" s="352">
        <v>32</v>
      </c>
      <c r="H780" s="352">
        <v>16</v>
      </c>
      <c r="I780" s="356" t="s">
        <v>22</v>
      </c>
      <c r="J780" s="353">
        <v>2</v>
      </c>
      <c r="K780" s="351" t="s">
        <v>22</v>
      </c>
      <c r="L780" s="354" t="s">
        <v>22</v>
      </c>
      <c r="M780" s="354">
        <v>1643</v>
      </c>
      <c r="N780" s="354">
        <v>10408</v>
      </c>
      <c r="O780" s="349">
        <f t="shared" si="54"/>
        <v>273</v>
      </c>
    </row>
    <row r="781" spans="2:15" x14ac:dyDescent="0.35">
      <c r="B781" s="296">
        <v>45388</v>
      </c>
      <c r="C781" s="316" t="s">
        <v>27</v>
      </c>
      <c r="D781" s="352">
        <v>10</v>
      </c>
      <c r="E781" s="360">
        <v>28</v>
      </c>
      <c r="F781" s="353">
        <v>143</v>
      </c>
      <c r="G781" s="352">
        <v>6</v>
      </c>
      <c r="H781" s="353">
        <v>10</v>
      </c>
      <c r="I781" s="352">
        <v>10</v>
      </c>
      <c r="J781" s="352">
        <v>2</v>
      </c>
      <c r="K781" s="351" t="s">
        <v>22</v>
      </c>
      <c r="L781" s="352">
        <v>12</v>
      </c>
      <c r="M781" s="354" t="s">
        <v>22</v>
      </c>
      <c r="N781" s="354" t="s">
        <v>22</v>
      </c>
      <c r="O781" s="349">
        <f t="shared" si="54"/>
        <v>209</v>
      </c>
    </row>
    <row r="782" spans="2:15" x14ac:dyDescent="0.35">
      <c r="B782" s="296">
        <v>45389</v>
      </c>
      <c r="C782" s="316" t="s">
        <v>28</v>
      </c>
      <c r="D782" s="352">
        <v>220</v>
      </c>
      <c r="E782" s="356" t="s">
        <v>22</v>
      </c>
      <c r="F782" s="356" t="s">
        <v>22</v>
      </c>
      <c r="G782" s="356" t="s">
        <v>22</v>
      </c>
      <c r="H782" s="356" t="s">
        <v>22</v>
      </c>
      <c r="I782" s="356" t="s">
        <v>22</v>
      </c>
      <c r="J782" s="356" t="s">
        <v>22</v>
      </c>
      <c r="K782" s="351" t="s">
        <v>22</v>
      </c>
      <c r="L782" s="356" t="s">
        <v>22</v>
      </c>
      <c r="M782" s="354" t="s">
        <v>22</v>
      </c>
      <c r="N782" s="354" t="s">
        <v>22</v>
      </c>
      <c r="O782" s="349">
        <f t="shared" si="54"/>
        <v>220</v>
      </c>
    </row>
    <row r="783" spans="2:15" x14ac:dyDescent="0.35">
      <c r="B783" s="296">
        <v>45390</v>
      </c>
      <c r="C783" s="316" t="s">
        <v>29</v>
      </c>
      <c r="D783" s="352">
        <v>76</v>
      </c>
      <c r="E783" s="352">
        <v>74</v>
      </c>
      <c r="F783" s="353">
        <v>376</v>
      </c>
      <c r="G783" s="353">
        <v>13</v>
      </c>
      <c r="H783" s="353">
        <v>99</v>
      </c>
      <c r="I783" s="356" t="s">
        <v>22</v>
      </c>
      <c r="J783" s="352">
        <v>4</v>
      </c>
      <c r="K783" s="352">
        <v>700</v>
      </c>
      <c r="L783" s="356" t="s">
        <v>22</v>
      </c>
      <c r="M783" s="354" t="s">
        <v>22</v>
      </c>
      <c r="N783" s="354" t="s">
        <v>22</v>
      </c>
      <c r="O783" s="349">
        <f>SUM(D783:K783)</f>
        <v>1342</v>
      </c>
    </row>
    <row r="784" spans="2:15" x14ac:dyDescent="0.35">
      <c r="B784" s="296">
        <v>45391</v>
      </c>
      <c r="C784" s="316" t="s">
        <v>30</v>
      </c>
      <c r="D784" s="352">
        <v>29</v>
      </c>
      <c r="E784" s="352">
        <v>61</v>
      </c>
      <c r="F784" s="353">
        <v>81</v>
      </c>
      <c r="G784" s="352">
        <v>23</v>
      </c>
      <c r="H784" s="352">
        <v>7</v>
      </c>
      <c r="I784" s="356" t="s">
        <v>22</v>
      </c>
      <c r="J784" s="356" t="s">
        <v>22</v>
      </c>
      <c r="K784" s="356" t="s">
        <v>22</v>
      </c>
      <c r="L784" s="356" t="s">
        <v>22</v>
      </c>
      <c r="M784" s="354" t="s">
        <v>22</v>
      </c>
      <c r="N784" s="354" t="s">
        <v>22</v>
      </c>
      <c r="O784" s="349">
        <f t="shared" ref="O784:O793" si="55">SUM(D784:J784)</f>
        <v>201</v>
      </c>
    </row>
    <row r="785" spans="2:15" x14ac:dyDescent="0.35">
      <c r="B785" s="296">
        <v>45392</v>
      </c>
      <c r="C785" s="316" t="s">
        <v>31</v>
      </c>
      <c r="D785" s="352">
        <v>126</v>
      </c>
      <c r="E785" s="352">
        <v>142</v>
      </c>
      <c r="F785" s="353">
        <v>101</v>
      </c>
      <c r="G785" s="352">
        <v>11</v>
      </c>
      <c r="H785" s="352">
        <v>27</v>
      </c>
      <c r="I785" s="356" t="s">
        <v>22</v>
      </c>
      <c r="J785" s="352">
        <v>2</v>
      </c>
      <c r="K785" s="356" t="s">
        <v>22</v>
      </c>
      <c r="L785" s="352">
        <v>265</v>
      </c>
      <c r="M785" s="354" t="s">
        <v>22</v>
      </c>
      <c r="N785" s="354" t="s">
        <v>22</v>
      </c>
      <c r="O785" s="349">
        <f t="shared" si="55"/>
        <v>409</v>
      </c>
    </row>
    <row r="786" spans="2:15" x14ac:dyDescent="0.35">
      <c r="B786" s="296">
        <v>45393</v>
      </c>
      <c r="C786" s="316" t="s">
        <v>41</v>
      </c>
      <c r="D786" s="352">
        <v>27</v>
      </c>
      <c r="E786" s="352">
        <v>262</v>
      </c>
      <c r="F786" s="353">
        <v>309</v>
      </c>
      <c r="G786" s="353">
        <v>532</v>
      </c>
      <c r="H786" s="353">
        <v>143</v>
      </c>
      <c r="I786" s="356" t="s">
        <v>22</v>
      </c>
      <c r="J786" s="353">
        <v>59</v>
      </c>
      <c r="K786" s="356" t="s">
        <v>22</v>
      </c>
      <c r="L786" s="354" t="s">
        <v>22</v>
      </c>
      <c r="M786" s="354" t="s">
        <v>22</v>
      </c>
      <c r="N786" s="354" t="s">
        <v>22</v>
      </c>
      <c r="O786" s="349">
        <f t="shared" si="55"/>
        <v>1332</v>
      </c>
    </row>
    <row r="787" spans="2:15" x14ac:dyDescent="0.35">
      <c r="B787" s="296">
        <v>45394</v>
      </c>
      <c r="C787" s="316" t="s">
        <v>32</v>
      </c>
      <c r="D787" s="356" t="s">
        <v>22</v>
      </c>
      <c r="E787" s="356" t="s">
        <v>22</v>
      </c>
      <c r="F787" s="353">
        <v>76</v>
      </c>
      <c r="G787" s="356" t="s">
        <v>22</v>
      </c>
      <c r="H787" s="356" t="s">
        <v>22</v>
      </c>
      <c r="I787" s="356" t="s">
        <v>22</v>
      </c>
      <c r="J787" s="356" t="s">
        <v>22</v>
      </c>
      <c r="K787" s="356" t="s">
        <v>22</v>
      </c>
      <c r="L787" s="354" t="s">
        <v>22</v>
      </c>
      <c r="M787" s="354" t="s">
        <v>22</v>
      </c>
      <c r="N787" s="354" t="s">
        <v>22</v>
      </c>
      <c r="O787" s="349">
        <f t="shared" si="55"/>
        <v>76</v>
      </c>
    </row>
    <row r="788" spans="2:15" x14ac:dyDescent="0.35">
      <c r="B788" s="296">
        <v>45395</v>
      </c>
      <c r="C788" s="316" t="s">
        <v>33</v>
      </c>
      <c r="D788" s="356" t="s">
        <v>22</v>
      </c>
      <c r="E788" s="356" t="s">
        <v>22</v>
      </c>
      <c r="F788" s="352">
        <v>8</v>
      </c>
      <c r="G788" s="356" t="s">
        <v>22</v>
      </c>
      <c r="H788" s="356" t="s">
        <v>22</v>
      </c>
      <c r="I788" s="356" t="s">
        <v>22</v>
      </c>
      <c r="J788" s="356" t="s">
        <v>22</v>
      </c>
      <c r="K788" s="356" t="s">
        <v>22</v>
      </c>
      <c r="L788" s="354" t="s">
        <v>22</v>
      </c>
      <c r="M788" s="354" t="s">
        <v>22</v>
      </c>
      <c r="N788" s="354" t="s">
        <v>22</v>
      </c>
      <c r="O788" s="349">
        <f t="shared" si="55"/>
        <v>8</v>
      </c>
    </row>
    <row r="789" spans="2:15" x14ac:dyDescent="0.35">
      <c r="B789" s="296">
        <v>45396</v>
      </c>
      <c r="C789" s="316" t="s">
        <v>35</v>
      </c>
      <c r="D789" s="356" t="s">
        <v>22</v>
      </c>
      <c r="E789" s="356" t="s">
        <v>22</v>
      </c>
      <c r="F789" s="352">
        <v>1</v>
      </c>
      <c r="G789" s="356" t="s">
        <v>22</v>
      </c>
      <c r="H789" s="356" t="s">
        <v>22</v>
      </c>
      <c r="I789" s="356" t="s">
        <v>22</v>
      </c>
      <c r="J789" s="356" t="s">
        <v>22</v>
      </c>
      <c r="K789" s="356" t="s">
        <v>22</v>
      </c>
      <c r="L789" s="354" t="s">
        <v>22</v>
      </c>
      <c r="M789" s="354" t="s">
        <v>22</v>
      </c>
      <c r="N789" s="354" t="s">
        <v>22</v>
      </c>
      <c r="O789" s="349">
        <f t="shared" si="55"/>
        <v>1</v>
      </c>
    </row>
    <row r="790" spans="2:15" x14ac:dyDescent="0.35">
      <c r="B790" s="296">
        <v>45397</v>
      </c>
      <c r="C790" s="316" t="s">
        <v>40</v>
      </c>
      <c r="D790" s="356" t="s">
        <v>22</v>
      </c>
      <c r="E790" s="352">
        <v>70</v>
      </c>
      <c r="F790" s="353">
        <v>60</v>
      </c>
      <c r="G790" s="352">
        <v>2</v>
      </c>
      <c r="H790" s="352">
        <v>9</v>
      </c>
      <c r="I790" s="356" t="s">
        <v>22</v>
      </c>
      <c r="J790" s="352">
        <v>8</v>
      </c>
      <c r="K790" s="356" t="s">
        <v>22</v>
      </c>
      <c r="L790" s="354" t="s">
        <v>22</v>
      </c>
      <c r="M790" s="354" t="s">
        <v>22</v>
      </c>
      <c r="N790" s="354" t="s">
        <v>22</v>
      </c>
      <c r="O790" s="349">
        <f t="shared" si="55"/>
        <v>149</v>
      </c>
    </row>
    <row r="791" spans="2:15" x14ac:dyDescent="0.35">
      <c r="B791" s="296">
        <v>45398</v>
      </c>
      <c r="C791" s="316" t="s">
        <v>36</v>
      </c>
      <c r="D791" s="356" t="s">
        <v>22</v>
      </c>
      <c r="E791" s="356" t="s">
        <v>22</v>
      </c>
      <c r="F791" s="352">
        <v>1</v>
      </c>
      <c r="G791" s="356" t="s">
        <v>22</v>
      </c>
      <c r="H791" s="356" t="s">
        <v>22</v>
      </c>
      <c r="I791" s="356" t="s">
        <v>22</v>
      </c>
      <c r="J791" s="356" t="s">
        <v>22</v>
      </c>
      <c r="K791" s="356" t="s">
        <v>22</v>
      </c>
      <c r="L791" s="354" t="s">
        <v>22</v>
      </c>
      <c r="M791" s="354" t="s">
        <v>22</v>
      </c>
      <c r="N791" s="354" t="s">
        <v>22</v>
      </c>
      <c r="O791" s="349">
        <f t="shared" si="55"/>
        <v>1</v>
      </c>
    </row>
    <row r="792" spans="2:15" x14ac:dyDescent="0.35">
      <c r="B792" s="296">
        <v>45399</v>
      </c>
      <c r="C792" s="316" t="s">
        <v>42</v>
      </c>
      <c r="D792" s="356" t="s">
        <v>22</v>
      </c>
      <c r="E792" s="352">
        <v>3</v>
      </c>
      <c r="F792" s="354" t="s">
        <v>22</v>
      </c>
      <c r="G792" s="356" t="s">
        <v>22</v>
      </c>
      <c r="H792" s="356" t="s">
        <v>22</v>
      </c>
      <c r="I792" s="356" t="s">
        <v>22</v>
      </c>
      <c r="J792" s="356" t="s">
        <v>22</v>
      </c>
      <c r="K792" s="356" t="s">
        <v>22</v>
      </c>
      <c r="L792" s="354" t="s">
        <v>22</v>
      </c>
      <c r="M792" s="354" t="s">
        <v>22</v>
      </c>
      <c r="N792" s="354" t="s">
        <v>22</v>
      </c>
      <c r="O792" s="349">
        <f t="shared" si="55"/>
        <v>3</v>
      </c>
    </row>
    <row r="793" spans="2:15" x14ac:dyDescent="0.35">
      <c r="B793" s="296">
        <v>45400</v>
      </c>
      <c r="C793" s="316" t="s">
        <v>37</v>
      </c>
      <c r="D793" s="356" t="s">
        <v>22</v>
      </c>
      <c r="E793" s="356" t="s">
        <v>22</v>
      </c>
      <c r="F793" s="356" t="s">
        <v>22</v>
      </c>
      <c r="G793" s="352">
        <v>24</v>
      </c>
      <c r="H793" s="352">
        <v>12</v>
      </c>
      <c r="I793" s="356" t="s">
        <v>22</v>
      </c>
      <c r="J793" s="353">
        <v>137</v>
      </c>
      <c r="K793" s="356" t="s">
        <v>22</v>
      </c>
      <c r="L793" s="354" t="s">
        <v>22</v>
      </c>
      <c r="M793" s="354" t="s">
        <v>22</v>
      </c>
      <c r="N793" s="354" t="s">
        <v>22</v>
      </c>
      <c r="O793" s="349">
        <f t="shared" si="55"/>
        <v>173</v>
      </c>
    </row>
    <row r="794" spans="2:15" x14ac:dyDescent="0.35">
      <c r="B794" s="300">
        <v>45401</v>
      </c>
      <c r="C794" s="324" t="s">
        <v>38</v>
      </c>
      <c r="D794" s="346">
        <f t="shared" ref="D794:J794" si="56">SUM(D776:D793)</f>
        <v>1389</v>
      </c>
      <c r="E794" s="346">
        <f t="shared" si="56"/>
        <v>1968</v>
      </c>
      <c r="F794" s="346">
        <f t="shared" si="56"/>
        <v>3016</v>
      </c>
      <c r="G794" s="325">
        <f t="shared" si="56"/>
        <v>1102</v>
      </c>
      <c r="H794" s="325">
        <f t="shared" si="56"/>
        <v>1008</v>
      </c>
      <c r="I794" s="325">
        <f t="shared" si="56"/>
        <v>38</v>
      </c>
      <c r="J794" s="325">
        <f t="shared" si="56"/>
        <v>427</v>
      </c>
      <c r="K794" s="325">
        <v>700</v>
      </c>
      <c r="L794" s="346">
        <f>+L785+L781+L776</f>
        <v>843</v>
      </c>
      <c r="M794" s="346">
        <v>1643</v>
      </c>
      <c r="N794" s="346">
        <v>10408</v>
      </c>
      <c r="O794" s="346">
        <f t="shared" ref="O794" si="57">+SUM(D794:N794)</f>
        <v>22542</v>
      </c>
    </row>
    <row r="795" spans="2:15" x14ac:dyDescent="0.35">
      <c r="B795" s="296">
        <v>45413</v>
      </c>
      <c r="C795" s="316" t="s">
        <v>21</v>
      </c>
      <c r="D795" s="349">
        <v>304</v>
      </c>
      <c r="E795" s="349">
        <v>693</v>
      </c>
      <c r="F795" s="353">
        <v>869</v>
      </c>
      <c r="G795" s="350">
        <v>107</v>
      </c>
      <c r="H795" s="350">
        <v>442</v>
      </c>
      <c r="I795" s="350">
        <v>7</v>
      </c>
      <c r="J795" s="350">
        <v>27</v>
      </c>
      <c r="K795" s="351" t="s">
        <v>22</v>
      </c>
      <c r="L795" s="350">
        <v>374</v>
      </c>
      <c r="M795" s="351" t="s">
        <v>22</v>
      </c>
      <c r="N795" s="351" t="s">
        <v>22</v>
      </c>
      <c r="O795" s="349">
        <f t="shared" ref="O795:O801" si="58">SUM(D795:J795)</f>
        <v>2449</v>
      </c>
    </row>
    <row r="796" spans="2:15" x14ac:dyDescent="0.35">
      <c r="B796" s="296">
        <v>45414</v>
      </c>
      <c r="C796" s="316" t="s">
        <v>23</v>
      </c>
      <c r="D796" s="352">
        <v>359</v>
      </c>
      <c r="E796" s="352">
        <v>525</v>
      </c>
      <c r="F796" s="353">
        <v>863</v>
      </c>
      <c r="G796" s="353">
        <v>379</v>
      </c>
      <c r="H796" s="353">
        <v>286</v>
      </c>
      <c r="I796" s="352">
        <v>21</v>
      </c>
      <c r="J796" s="353">
        <v>265</v>
      </c>
      <c r="K796" s="351" t="s">
        <v>22</v>
      </c>
      <c r="L796" s="354" t="s">
        <v>22</v>
      </c>
      <c r="M796" s="351" t="s">
        <v>22</v>
      </c>
      <c r="N796" s="351" t="s">
        <v>22</v>
      </c>
      <c r="O796" s="349">
        <f t="shared" si="58"/>
        <v>2698</v>
      </c>
    </row>
    <row r="797" spans="2:15" x14ac:dyDescent="0.35">
      <c r="B797" s="296">
        <v>45415</v>
      </c>
      <c r="C797" s="316" t="s">
        <v>24</v>
      </c>
      <c r="D797" s="352">
        <v>12</v>
      </c>
      <c r="E797" s="352">
        <v>37</v>
      </c>
      <c r="F797" s="363">
        <v>92</v>
      </c>
      <c r="G797" s="353">
        <v>1</v>
      </c>
      <c r="H797" s="353">
        <v>6</v>
      </c>
      <c r="I797" s="356" t="s">
        <v>22</v>
      </c>
      <c r="J797" s="356" t="s">
        <v>22</v>
      </c>
      <c r="K797" s="351" t="s">
        <v>22</v>
      </c>
      <c r="L797" s="354" t="s">
        <v>22</v>
      </c>
      <c r="M797" s="351" t="s">
        <v>22</v>
      </c>
      <c r="N797" s="351" t="s">
        <v>22</v>
      </c>
      <c r="O797" s="349">
        <f t="shared" si="58"/>
        <v>148</v>
      </c>
    </row>
    <row r="798" spans="2:15" x14ac:dyDescent="0.35">
      <c r="B798" s="296">
        <v>45416</v>
      </c>
      <c r="C798" s="316" t="s">
        <v>25</v>
      </c>
      <c r="D798" s="352">
        <v>16</v>
      </c>
      <c r="E798" s="356" t="s">
        <v>22</v>
      </c>
      <c r="F798" s="349">
        <v>18</v>
      </c>
      <c r="G798" s="353">
        <v>2</v>
      </c>
      <c r="H798" s="352">
        <v>26</v>
      </c>
      <c r="I798" s="356" t="s">
        <v>22</v>
      </c>
      <c r="J798" s="356" t="s">
        <v>22</v>
      </c>
      <c r="K798" s="351" t="s">
        <v>22</v>
      </c>
      <c r="L798" s="354" t="s">
        <v>22</v>
      </c>
      <c r="M798" s="351" t="s">
        <v>22</v>
      </c>
      <c r="N798" s="351" t="s">
        <v>22</v>
      </c>
      <c r="O798" s="349">
        <f t="shared" si="58"/>
        <v>62</v>
      </c>
    </row>
    <row r="799" spans="2:15" x14ac:dyDescent="0.35">
      <c r="B799" s="296">
        <v>45417</v>
      </c>
      <c r="C799" s="316" t="s">
        <v>26</v>
      </c>
      <c r="D799" s="352">
        <v>77</v>
      </c>
      <c r="E799" s="352">
        <v>11</v>
      </c>
      <c r="F799" s="353">
        <v>172</v>
      </c>
      <c r="G799" s="352">
        <v>15</v>
      </c>
      <c r="H799" s="352">
        <v>21</v>
      </c>
      <c r="I799" s="356" t="s">
        <v>22</v>
      </c>
      <c r="J799" s="356" t="s">
        <v>22</v>
      </c>
      <c r="K799" s="351" t="s">
        <v>22</v>
      </c>
      <c r="L799" s="354" t="s">
        <v>22</v>
      </c>
      <c r="M799" s="351">
        <v>1682</v>
      </c>
      <c r="N799" s="351">
        <v>13147</v>
      </c>
      <c r="O799" s="349">
        <f t="shared" si="58"/>
        <v>296</v>
      </c>
    </row>
    <row r="800" spans="2:15" x14ac:dyDescent="0.35">
      <c r="B800" s="296">
        <v>45418</v>
      </c>
      <c r="C800" s="316" t="s">
        <v>27</v>
      </c>
      <c r="D800" s="352">
        <v>3</v>
      </c>
      <c r="E800" s="360">
        <v>35</v>
      </c>
      <c r="F800" s="353">
        <v>175</v>
      </c>
      <c r="G800" s="352">
        <v>7</v>
      </c>
      <c r="H800" s="353">
        <v>8</v>
      </c>
      <c r="I800" s="352">
        <v>1</v>
      </c>
      <c r="J800" s="352">
        <v>1</v>
      </c>
      <c r="K800" s="351" t="s">
        <v>22</v>
      </c>
      <c r="L800" s="352">
        <v>21</v>
      </c>
      <c r="M800" s="351" t="s">
        <v>22</v>
      </c>
      <c r="N800" s="351" t="s">
        <v>22</v>
      </c>
      <c r="O800" s="349">
        <f t="shared" si="58"/>
        <v>230</v>
      </c>
    </row>
    <row r="801" spans="2:15" x14ac:dyDescent="0.35">
      <c r="B801" s="296">
        <v>45419</v>
      </c>
      <c r="C801" s="316" t="s">
        <v>28</v>
      </c>
      <c r="D801" s="352">
        <v>282</v>
      </c>
      <c r="E801" s="356" t="s">
        <v>22</v>
      </c>
      <c r="F801" s="356" t="s">
        <v>22</v>
      </c>
      <c r="G801" s="356" t="s">
        <v>22</v>
      </c>
      <c r="H801" s="356" t="s">
        <v>22</v>
      </c>
      <c r="I801" s="356" t="s">
        <v>22</v>
      </c>
      <c r="J801" s="356" t="s">
        <v>22</v>
      </c>
      <c r="K801" s="351" t="s">
        <v>22</v>
      </c>
      <c r="L801" s="356" t="s">
        <v>22</v>
      </c>
      <c r="M801" s="351" t="s">
        <v>22</v>
      </c>
      <c r="N801" s="351" t="s">
        <v>22</v>
      </c>
      <c r="O801" s="349">
        <f t="shared" si="58"/>
        <v>282</v>
      </c>
    </row>
    <row r="802" spans="2:15" x14ac:dyDescent="0.35">
      <c r="B802" s="296">
        <v>45420</v>
      </c>
      <c r="C802" s="316" t="s">
        <v>29</v>
      </c>
      <c r="D802" s="352">
        <v>42</v>
      </c>
      <c r="E802" s="352">
        <v>53</v>
      </c>
      <c r="F802" s="353">
        <v>299</v>
      </c>
      <c r="G802" s="353">
        <v>8</v>
      </c>
      <c r="H802" s="353">
        <v>62</v>
      </c>
      <c r="I802" s="356" t="s">
        <v>22</v>
      </c>
      <c r="J802" s="352">
        <v>4</v>
      </c>
      <c r="K802" s="352">
        <v>636</v>
      </c>
      <c r="L802" s="356" t="s">
        <v>22</v>
      </c>
      <c r="M802" s="351" t="s">
        <v>22</v>
      </c>
      <c r="N802" s="351" t="s">
        <v>22</v>
      </c>
      <c r="O802" s="349">
        <f>SUM(D802:K802)</f>
        <v>1104</v>
      </c>
    </row>
    <row r="803" spans="2:15" x14ac:dyDescent="0.35">
      <c r="B803" s="296">
        <v>45421</v>
      </c>
      <c r="C803" s="316" t="s">
        <v>30</v>
      </c>
      <c r="D803" s="352">
        <v>26</v>
      </c>
      <c r="E803" s="352">
        <v>61</v>
      </c>
      <c r="F803" s="353">
        <v>39</v>
      </c>
      <c r="G803" s="352">
        <v>9</v>
      </c>
      <c r="H803" s="352">
        <v>5</v>
      </c>
      <c r="I803" s="356" t="s">
        <v>22</v>
      </c>
      <c r="J803" s="352">
        <v>1</v>
      </c>
      <c r="K803" s="356" t="s">
        <v>22</v>
      </c>
      <c r="L803" s="356" t="s">
        <v>22</v>
      </c>
      <c r="M803" s="351" t="s">
        <v>22</v>
      </c>
      <c r="N803" s="351" t="s">
        <v>22</v>
      </c>
      <c r="O803" s="349">
        <f t="shared" ref="O803:O809" si="59">SUM(D803:J803)</f>
        <v>141</v>
      </c>
    </row>
    <row r="804" spans="2:15" x14ac:dyDescent="0.35">
      <c r="B804" s="296">
        <v>45422</v>
      </c>
      <c r="C804" s="316" t="s">
        <v>31</v>
      </c>
      <c r="D804" s="352">
        <v>69</v>
      </c>
      <c r="E804" s="352">
        <v>153</v>
      </c>
      <c r="F804" s="354" t="s">
        <v>22</v>
      </c>
      <c r="G804" s="352">
        <v>6</v>
      </c>
      <c r="H804" s="352">
        <v>29</v>
      </c>
      <c r="I804" s="356" t="s">
        <v>22</v>
      </c>
      <c r="J804" s="352">
        <v>1</v>
      </c>
      <c r="K804" s="356" t="s">
        <v>22</v>
      </c>
      <c r="L804" s="352">
        <v>296</v>
      </c>
      <c r="M804" s="351" t="s">
        <v>22</v>
      </c>
      <c r="N804" s="351" t="s">
        <v>22</v>
      </c>
      <c r="O804" s="349">
        <f t="shared" si="59"/>
        <v>258</v>
      </c>
    </row>
    <row r="805" spans="2:15" x14ac:dyDescent="0.35">
      <c r="B805" s="296">
        <v>45423</v>
      </c>
      <c r="C805" s="316" t="s">
        <v>41</v>
      </c>
      <c r="D805" s="352">
        <v>19</v>
      </c>
      <c r="E805" s="352">
        <v>289</v>
      </c>
      <c r="F805" s="353">
        <v>149</v>
      </c>
      <c r="G805" s="353">
        <v>492</v>
      </c>
      <c r="H805" s="353">
        <v>138</v>
      </c>
      <c r="I805" s="356" t="s">
        <v>22</v>
      </c>
      <c r="J805" s="353">
        <v>48</v>
      </c>
      <c r="K805" s="356" t="s">
        <v>22</v>
      </c>
      <c r="L805" s="354" t="s">
        <v>22</v>
      </c>
      <c r="M805" s="351" t="s">
        <v>22</v>
      </c>
      <c r="N805" s="351" t="s">
        <v>22</v>
      </c>
      <c r="O805" s="349">
        <f t="shared" si="59"/>
        <v>1135</v>
      </c>
    </row>
    <row r="806" spans="2:15" x14ac:dyDescent="0.35">
      <c r="B806" s="296">
        <v>45424</v>
      </c>
      <c r="C806" s="316" t="s">
        <v>32</v>
      </c>
      <c r="D806" s="356" t="s">
        <v>22</v>
      </c>
      <c r="E806" s="356" t="s">
        <v>22</v>
      </c>
      <c r="F806" s="353">
        <v>71</v>
      </c>
      <c r="G806" s="356" t="s">
        <v>22</v>
      </c>
      <c r="H806" s="356" t="s">
        <v>22</v>
      </c>
      <c r="I806" s="356" t="s">
        <v>22</v>
      </c>
      <c r="J806" s="356" t="s">
        <v>22</v>
      </c>
      <c r="K806" s="356" t="s">
        <v>22</v>
      </c>
      <c r="L806" s="354" t="s">
        <v>22</v>
      </c>
      <c r="M806" s="351" t="s">
        <v>22</v>
      </c>
      <c r="N806" s="351" t="s">
        <v>22</v>
      </c>
      <c r="O806" s="349">
        <f t="shared" si="59"/>
        <v>71</v>
      </c>
    </row>
    <row r="807" spans="2:15" x14ac:dyDescent="0.35">
      <c r="B807" s="296">
        <v>45425</v>
      </c>
      <c r="C807" s="316" t="s">
        <v>33</v>
      </c>
      <c r="D807" s="356" t="s">
        <v>22</v>
      </c>
      <c r="E807" s="356" t="s">
        <v>22</v>
      </c>
      <c r="F807" s="352">
        <v>7</v>
      </c>
      <c r="G807" s="356" t="s">
        <v>22</v>
      </c>
      <c r="H807" s="356" t="s">
        <v>22</v>
      </c>
      <c r="I807" s="356" t="s">
        <v>22</v>
      </c>
      <c r="J807" s="356" t="s">
        <v>22</v>
      </c>
      <c r="K807" s="356" t="s">
        <v>22</v>
      </c>
      <c r="L807" s="354" t="s">
        <v>22</v>
      </c>
      <c r="M807" s="351" t="s">
        <v>22</v>
      </c>
      <c r="N807" s="351" t="s">
        <v>22</v>
      </c>
      <c r="O807" s="349">
        <f t="shared" si="59"/>
        <v>7</v>
      </c>
    </row>
    <row r="808" spans="2:15" x14ac:dyDescent="0.35">
      <c r="B808" s="296">
        <v>45426</v>
      </c>
      <c r="C808" s="316" t="s">
        <v>35</v>
      </c>
      <c r="D808" s="356" t="s">
        <v>22</v>
      </c>
      <c r="E808" s="356" t="s">
        <v>22</v>
      </c>
      <c r="F808" s="356" t="s">
        <v>22</v>
      </c>
      <c r="G808" s="356" t="s">
        <v>22</v>
      </c>
      <c r="H808" s="356" t="s">
        <v>22</v>
      </c>
      <c r="I808" s="356" t="s">
        <v>22</v>
      </c>
      <c r="J808" s="352">
        <v>7</v>
      </c>
      <c r="K808" s="356" t="s">
        <v>22</v>
      </c>
      <c r="L808" s="354" t="s">
        <v>22</v>
      </c>
      <c r="M808" s="351" t="s">
        <v>22</v>
      </c>
      <c r="N808" s="351" t="s">
        <v>22</v>
      </c>
      <c r="O808" s="349">
        <f t="shared" si="59"/>
        <v>7</v>
      </c>
    </row>
    <row r="809" spans="2:15" x14ac:dyDescent="0.35">
      <c r="B809" s="296">
        <v>45427</v>
      </c>
      <c r="C809" s="316" t="s">
        <v>40</v>
      </c>
      <c r="D809" s="356" t="s">
        <v>22</v>
      </c>
      <c r="E809" s="352">
        <v>291</v>
      </c>
      <c r="F809" s="353">
        <v>50</v>
      </c>
      <c r="G809" s="356" t="s">
        <v>22</v>
      </c>
      <c r="H809" s="352">
        <v>7</v>
      </c>
      <c r="I809" s="356" t="s">
        <v>22</v>
      </c>
      <c r="J809" s="352">
        <v>3</v>
      </c>
      <c r="K809" s="356" t="s">
        <v>22</v>
      </c>
      <c r="L809" s="354" t="s">
        <v>22</v>
      </c>
      <c r="M809" s="351" t="s">
        <v>22</v>
      </c>
      <c r="N809" s="351" t="s">
        <v>22</v>
      </c>
      <c r="O809" s="349">
        <f t="shared" si="59"/>
        <v>351</v>
      </c>
    </row>
    <row r="810" spans="2:15" x14ac:dyDescent="0.35">
      <c r="B810" s="296">
        <v>45428</v>
      </c>
      <c r="C810" s="316" t="s">
        <v>36</v>
      </c>
      <c r="D810" s="356" t="s">
        <v>22</v>
      </c>
      <c r="E810" s="356" t="s">
        <v>22</v>
      </c>
      <c r="F810" s="356" t="s">
        <v>22</v>
      </c>
      <c r="G810" s="356" t="s">
        <v>22</v>
      </c>
      <c r="H810" s="356" t="s">
        <v>22</v>
      </c>
      <c r="I810" s="356" t="s">
        <v>22</v>
      </c>
      <c r="J810" s="356" t="s">
        <v>22</v>
      </c>
      <c r="K810" s="356" t="s">
        <v>22</v>
      </c>
      <c r="L810" s="354" t="s">
        <v>22</v>
      </c>
      <c r="M810" s="351" t="s">
        <v>22</v>
      </c>
      <c r="N810" s="351" t="s">
        <v>22</v>
      </c>
      <c r="O810" s="355" t="s">
        <v>22</v>
      </c>
    </row>
    <row r="811" spans="2:15" x14ac:dyDescent="0.35">
      <c r="B811" s="296">
        <v>45429</v>
      </c>
      <c r="C811" s="316" t="s">
        <v>42</v>
      </c>
      <c r="D811" s="356" t="s">
        <v>22</v>
      </c>
      <c r="E811" s="356" t="s">
        <v>22</v>
      </c>
      <c r="F811" s="354" t="s">
        <v>22</v>
      </c>
      <c r="G811" s="356" t="s">
        <v>22</v>
      </c>
      <c r="H811" s="356" t="s">
        <v>22</v>
      </c>
      <c r="I811" s="356" t="s">
        <v>22</v>
      </c>
      <c r="J811" s="356" t="s">
        <v>22</v>
      </c>
      <c r="K811" s="356" t="s">
        <v>22</v>
      </c>
      <c r="L811" s="354" t="s">
        <v>22</v>
      </c>
      <c r="M811" s="351" t="s">
        <v>22</v>
      </c>
      <c r="N811" s="351" t="s">
        <v>22</v>
      </c>
      <c r="O811" s="355" t="s">
        <v>22</v>
      </c>
    </row>
    <row r="812" spans="2:15" x14ac:dyDescent="0.35">
      <c r="B812" s="296">
        <v>45430</v>
      </c>
      <c r="C812" s="316" t="s">
        <v>37</v>
      </c>
      <c r="D812" s="352">
        <v>428</v>
      </c>
      <c r="E812" s="356" t="s">
        <v>22</v>
      </c>
      <c r="F812" s="356" t="s">
        <v>22</v>
      </c>
      <c r="G812" s="356" t="s">
        <v>22</v>
      </c>
      <c r="H812" s="352">
        <v>2</v>
      </c>
      <c r="I812" s="356" t="s">
        <v>22</v>
      </c>
      <c r="J812" s="353">
        <v>209</v>
      </c>
      <c r="K812" s="356" t="s">
        <v>22</v>
      </c>
      <c r="L812" s="354" t="s">
        <v>22</v>
      </c>
      <c r="M812" s="351" t="s">
        <v>22</v>
      </c>
      <c r="N812" s="351" t="s">
        <v>22</v>
      </c>
      <c r="O812" s="349">
        <f>SUM(D812:J812)</f>
        <v>639</v>
      </c>
    </row>
    <row r="813" spans="2:15" x14ac:dyDescent="0.35">
      <c r="B813" s="300">
        <v>45431</v>
      </c>
      <c r="C813" s="324" t="s">
        <v>38</v>
      </c>
      <c r="D813" s="346">
        <f t="shared" ref="D813:J813" si="60">SUM(D795:D812)</f>
        <v>1637</v>
      </c>
      <c r="E813" s="346">
        <f t="shared" si="60"/>
        <v>2148</v>
      </c>
      <c r="F813" s="346">
        <f t="shared" si="60"/>
        <v>2804</v>
      </c>
      <c r="G813" s="346">
        <f t="shared" si="60"/>
        <v>1026</v>
      </c>
      <c r="H813" s="325">
        <f t="shared" si="60"/>
        <v>1032</v>
      </c>
      <c r="I813" s="325">
        <f t="shared" si="60"/>
        <v>29</v>
      </c>
      <c r="J813" s="325">
        <f t="shared" si="60"/>
        <v>566</v>
      </c>
      <c r="K813" s="325">
        <v>636</v>
      </c>
      <c r="L813" s="346">
        <f>+L804+L800+L795</f>
        <v>691</v>
      </c>
      <c r="M813" s="346">
        <v>1682</v>
      </c>
      <c r="N813" s="346">
        <v>13147</v>
      </c>
      <c r="O813" s="346">
        <f t="shared" ref="O813" si="61">+SUM(D813:N813)</f>
        <v>25398</v>
      </c>
    </row>
    <row r="814" spans="2:15" x14ac:dyDescent="0.35">
      <c r="B814" s="296">
        <v>45444</v>
      </c>
      <c r="C814" s="316" t="s">
        <v>21</v>
      </c>
      <c r="D814" s="349">
        <v>328</v>
      </c>
      <c r="E814" s="349">
        <v>776</v>
      </c>
      <c r="F814" s="353">
        <v>860</v>
      </c>
      <c r="G814" s="350">
        <v>103</v>
      </c>
      <c r="H814" s="350">
        <v>372</v>
      </c>
      <c r="I814" s="350">
        <v>4</v>
      </c>
      <c r="J814" s="350">
        <v>31</v>
      </c>
      <c r="K814" s="351" t="s">
        <v>22</v>
      </c>
      <c r="L814" s="350">
        <v>458</v>
      </c>
      <c r="M814" s="351" t="s">
        <v>22</v>
      </c>
      <c r="N814" s="351" t="s">
        <v>22</v>
      </c>
      <c r="O814" s="349">
        <f t="shared" ref="O814:O828" si="62">SUM(D814:J814)</f>
        <v>2474</v>
      </c>
    </row>
    <row r="815" spans="2:15" x14ac:dyDescent="0.35">
      <c r="B815" s="296">
        <v>45445</v>
      </c>
      <c r="C815" s="316" t="s">
        <v>23</v>
      </c>
      <c r="D815" s="352">
        <v>460</v>
      </c>
      <c r="E815" s="352">
        <v>466</v>
      </c>
      <c r="F815" s="353">
        <v>821</v>
      </c>
      <c r="G815" s="353">
        <v>364</v>
      </c>
      <c r="H815" s="353">
        <v>257</v>
      </c>
      <c r="I815" s="352">
        <v>28</v>
      </c>
      <c r="J815" s="353">
        <v>118</v>
      </c>
      <c r="K815" s="351" t="s">
        <v>22</v>
      </c>
      <c r="L815" s="354" t="s">
        <v>22</v>
      </c>
      <c r="M815" s="351" t="s">
        <v>22</v>
      </c>
      <c r="N815" s="351" t="s">
        <v>22</v>
      </c>
      <c r="O815" s="349">
        <f t="shared" si="62"/>
        <v>2514</v>
      </c>
    </row>
    <row r="816" spans="2:15" x14ac:dyDescent="0.35">
      <c r="B816" s="296">
        <v>45446</v>
      </c>
      <c r="C816" s="316" t="s">
        <v>24</v>
      </c>
      <c r="D816" s="352">
        <v>10</v>
      </c>
      <c r="E816" s="352">
        <v>22</v>
      </c>
      <c r="F816" s="363">
        <v>91</v>
      </c>
      <c r="G816" s="353">
        <v>4</v>
      </c>
      <c r="H816" s="353">
        <v>10</v>
      </c>
      <c r="I816" s="356" t="s">
        <v>22</v>
      </c>
      <c r="J816" s="352">
        <v>2</v>
      </c>
      <c r="K816" s="351" t="s">
        <v>22</v>
      </c>
      <c r="L816" s="354" t="s">
        <v>22</v>
      </c>
      <c r="M816" s="351" t="s">
        <v>22</v>
      </c>
      <c r="N816" s="351" t="s">
        <v>22</v>
      </c>
      <c r="O816" s="349">
        <f t="shared" si="62"/>
        <v>139</v>
      </c>
    </row>
    <row r="817" spans="2:15" x14ac:dyDescent="0.35">
      <c r="B817" s="296">
        <v>45447</v>
      </c>
      <c r="C817" s="316" t="s">
        <v>25</v>
      </c>
      <c r="D817" s="352">
        <v>7</v>
      </c>
      <c r="E817" s="352">
        <v>52</v>
      </c>
      <c r="F817" s="349">
        <v>14</v>
      </c>
      <c r="G817" s="353">
        <v>2</v>
      </c>
      <c r="H817" s="352">
        <v>31</v>
      </c>
      <c r="I817" s="356" t="s">
        <v>22</v>
      </c>
      <c r="J817" s="352">
        <v>1</v>
      </c>
      <c r="K817" s="351" t="s">
        <v>22</v>
      </c>
      <c r="L817" s="354" t="s">
        <v>22</v>
      </c>
      <c r="M817" s="351" t="s">
        <v>22</v>
      </c>
      <c r="N817" s="351" t="s">
        <v>22</v>
      </c>
      <c r="O817" s="349">
        <f t="shared" si="62"/>
        <v>107</v>
      </c>
    </row>
    <row r="818" spans="2:15" x14ac:dyDescent="0.35">
      <c r="B818" s="296">
        <v>45448</v>
      </c>
      <c r="C818" s="316" t="s">
        <v>26</v>
      </c>
      <c r="D818" s="352">
        <v>51</v>
      </c>
      <c r="E818" s="352">
        <v>2</v>
      </c>
      <c r="F818" s="353">
        <v>3</v>
      </c>
      <c r="G818" s="352">
        <v>32</v>
      </c>
      <c r="H818" s="352">
        <v>26</v>
      </c>
      <c r="I818" s="356" t="s">
        <v>22</v>
      </c>
      <c r="J818" s="352">
        <v>1</v>
      </c>
      <c r="K818" s="351" t="s">
        <v>22</v>
      </c>
      <c r="L818" s="354" t="s">
        <v>22</v>
      </c>
      <c r="M818" s="352">
        <v>1586</v>
      </c>
      <c r="N818" s="352">
        <v>14905</v>
      </c>
      <c r="O818" s="349">
        <f t="shared" si="62"/>
        <v>115</v>
      </c>
    </row>
    <row r="819" spans="2:15" x14ac:dyDescent="0.35">
      <c r="B819" s="296">
        <v>45449</v>
      </c>
      <c r="C819" s="316" t="s">
        <v>27</v>
      </c>
      <c r="D819" s="352">
        <v>7</v>
      </c>
      <c r="E819" s="360">
        <v>43</v>
      </c>
      <c r="F819" s="353">
        <v>81</v>
      </c>
      <c r="G819" s="356" t="s">
        <v>22</v>
      </c>
      <c r="H819" s="353">
        <v>13</v>
      </c>
      <c r="I819" s="356" t="s">
        <v>22</v>
      </c>
      <c r="J819" s="356" t="s">
        <v>22</v>
      </c>
      <c r="K819" s="351" t="s">
        <v>22</v>
      </c>
      <c r="L819" s="352">
        <v>5</v>
      </c>
      <c r="M819" s="351" t="s">
        <v>22</v>
      </c>
      <c r="N819" s="351" t="s">
        <v>22</v>
      </c>
      <c r="O819" s="349">
        <f t="shared" si="62"/>
        <v>144</v>
      </c>
    </row>
    <row r="820" spans="2:15" x14ac:dyDescent="0.35">
      <c r="B820" s="296">
        <v>45450</v>
      </c>
      <c r="C820" s="316" t="s">
        <v>28</v>
      </c>
      <c r="D820" s="352">
        <v>225</v>
      </c>
      <c r="E820" s="356" t="s">
        <v>22</v>
      </c>
      <c r="F820" s="356" t="s">
        <v>22</v>
      </c>
      <c r="G820" s="356" t="s">
        <v>22</v>
      </c>
      <c r="H820" s="356" t="s">
        <v>22</v>
      </c>
      <c r="I820" s="356" t="s">
        <v>22</v>
      </c>
      <c r="J820" s="356" t="s">
        <v>22</v>
      </c>
      <c r="K820" s="352">
        <v>682</v>
      </c>
      <c r="L820" s="356" t="s">
        <v>22</v>
      </c>
      <c r="M820" s="351" t="s">
        <v>22</v>
      </c>
      <c r="N820" s="351" t="s">
        <v>22</v>
      </c>
      <c r="O820" s="349">
        <f t="shared" si="62"/>
        <v>225</v>
      </c>
    </row>
    <row r="821" spans="2:15" x14ac:dyDescent="0.35">
      <c r="B821" s="296">
        <v>45451</v>
      </c>
      <c r="C821" s="316" t="s">
        <v>29</v>
      </c>
      <c r="D821" s="352">
        <v>76</v>
      </c>
      <c r="E821" s="352">
        <v>54</v>
      </c>
      <c r="F821" s="353">
        <v>240</v>
      </c>
      <c r="G821" s="353">
        <v>8</v>
      </c>
      <c r="H821" s="353">
        <v>46</v>
      </c>
      <c r="I821" s="356" t="s">
        <v>22</v>
      </c>
      <c r="J821" s="352">
        <v>2</v>
      </c>
      <c r="K821" s="356" t="s">
        <v>22</v>
      </c>
      <c r="L821" s="356" t="s">
        <v>22</v>
      </c>
      <c r="M821" s="351" t="s">
        <v>22</v>
      </c>
      <c r="N821" s="351" t="s">
        <v>22</v>
      </c>
      <c r="O821" s="349">
        <f t="shared" si="62"/>
        <v>426</v>
      </c>
    </row>
    <row r="822" spans="2:15" x14ac:dyDescent="0.35">
      <c r="B822" s="296">
        <v>45452</v>
      </c>
      <c r="C822" s="316" t="s">
        <v>30</v>
      </c>
      <c r="D822" s="352">
        <v>21</v>
      </c>
      <c r="E822" s="352">
        <v>46</v>
      </c>
      <c r="F822" s="353">
        <v>43</v>
      </c>
      <c r="G822" s="352">
        <v>31</v>
      </c>
      <c r="H822" s="352">
        <v>15</v>
      </c>
      <c r="I822" s="356" t="s">
        <v>22</v>
      </c>
      <c r="J822" s="356" t="s">
        <v>22</v>
      </c>
      <c r="K822" s="356" t="s">
        <v>22</v>
      </c>
      <c r="L822" s="356" t="s">
        <v>22</v>
      </c>
      <c r="M822" s="351" t="s">
        <v>22</v>
      </c>
      <c r="N822" s="351" t="s">
        <v>22</v>
      </c>
      <c r="O822" s="349">
        <f t="shared" si="62"/>
        <v>156</v>
      </c>
    </row>
    <row r="823" spans="2:15" x14ac:dyDescent="0.35">
      <c r="B823" s="296">
        <v>45453</v>
      </c>
      <c r="C823" s="316" t="s">
        <v>31</v>
      </c>
      <c r="D823" s="352">
        <v>108</v>
      </c>
      <c r="E823" s="352">
        <v>116</v>
      </c>
      <c r="F823" s="353">
        <v>131</v>
      </c>
      <c r="G823" s="352">
        <v>17</v>
      </c>
      <c r="H823" s="352">
        <v>28</v>
      </c>
      <c r="I823" s="356" t="s">
        <v>22</v>
      </c>
      <c r="J823" s="356" t="s">
        <v>22</v>
      </c>
      <c r="K823" s="356" t="s">
        <v>22</v>
      </c>
      <c r="L823" s="352">
        <v>140</v>
      </c>
      <c r="M823" s="351" t="s">
        <v>22</v>
      </c>
      <c r="N823" s="351" t="s">
        <v>22</v>
      </c>
      <c r="O823" s="349">
        <f t="shared" si="62"/>
        <v>400</v>
      </c>
    </row>
    <row r="824" spans="2:15" x14ac:dyDescent="0.35">
      <c r="B824" s="296">
        <v>45454</v>
      </c>
      <c r="C824" s="316" t="s">
        <v>41</v>
      </c>
      <c r="D824" s="352">
        <v>27</v>
      </c>
      <c r="E824" s="352">
        <v>161</v>
      </c>
      <c r="F824" s="353">
        <v>99</v>
      </c>
      <c r="G824" s="353">
        <v>437</v>
      </c>
      <c r="H824" s="353">
        <v>129</v>
      </c>
      <c r="I824" s="356" t="s">
        <v>22</v>
      </c>
      <c r="J824" s="353">
        <v>22</v>
      </c>
      <c r="K824" s="356" t="s">
        <v>22</v>
      </c>
      <c r="L824" s="354" t="s">
        <v>22</v>
      </c>
      <c r="M824" s="351" t="s">
        <v>22</v>
      </c>
      <c r="N824" s="351" t="s">
        <v>22</v>
      </c>
      <c r="O824" s="349">
        <f t="shared" si="62"/>
        <v>875</v>
      </c>
    </row>
    <row r="825" spans="2:15" x14ac:dyDescent="0.35">
      <c r="B825" s="296">
        <v>45455</v>
      </c>
      <c r="C825" s="316" t="s">
        <v>32</v>
      </c>
      <c r="D825" s="356" t="s">
        <v>22</v>
      </c>
      <c r="E825" s="356" t="s">
        <v>22</v>
      </c>
      <c r="F825" s="353">
        <v>67</v>
      </c>
      <c r="G825" s="356" t="s">
        <v>22</v>
      </c>
      <c r="H825" s="356" t="s">
        <v>22</v>
      </c>
      <c r="I825" s="356" t="s">
        <v>22</v>
      </c>
      <c r="J825" s="356" t="s">
        <v>22</v>
      </c>
      <c r="K825" s="356" t="s">
        <v>22</v>
      </c>
      <c r="L825" s="354" t="s">
        <v>22</v>
      </c>
      <c r="M825" s="351" t="s">
        <v>22</v>
      </c>
      <c r="N825" s="351" t="s">
        <v>22</v>
      </c>
      <c r="O825" s="349">
        <f t="shared" si="62"/>
        <v>67</v>
      </c>
    </row>
    <row r="826" spans="2:15" x14ac:dyDescent="0.35">
      <c r="B826" s="296">
        <v>45456</v>
      </c>
      <c r="C826" s="316" t="s">
        <v>33</v>
      </c>
      <c r="D826" s="356" t="s">
        <v>22</v>
      </c>
      <c r="E826" s="356" t="s">
        <v>22</v>
      </c>
      <c r="F826" s="356" t="s">
        <v>22</v>
      </c>
      <c r="G826" s="356" t="s">
        <v>22</v>
      </c>
      <c r="H826" s="356" t="s">
        <v>22</v>
      </c>
      <c r="I826" s="356" t="s">
        <v>22</v>
      </c>
      <c r="J826" s="356" t="s">
        <v>22</v>
      </c>
      <c r="K826" s="356" t="s">
        <v>22</v>
      </c>
      <c r="L826" s="354" t="s">
        <v>22</v>
      </c>
      <c r="M826" s="351" t="s">
        <v>22</v>
      </c>
      <c r="N826" s="351" t="s">
        <v>22</v>
      </c>
      <c r="O826" s="349">
        <f t="shared" si="62"/>
        <v>0</v>
      </c>
    </row>
    <row r="827" spans="2:15" x14ac:dyDescent="0.35">
      <c r="B827" s="296">
        <v>45457</v>
      </c>
      <c r="C827" s="316" t="s">
        <v>35</v>
      </c>
      <c r="D827" s="356" t="s">
        <v>22</v>
      </c>
      <c r="E827" s="356" t="s">
        <v>22</v>
      </c>
      <c r="F827" s="356" t="s">
        <v>22</v>
      </c>
      <c r="G827" s="356" t="s">
        <v>22</v>
      </c>
      <c r="H827" s="356" t="s">
        <v>22</v>
      </c>
      <c r="I827" s="356" t="s">
        <v>22</v>
      </c>
      <c r="J827" s="352">
        <v>7</v>
      </c>
      <c r="K827" s="356" t="s">
        <v>22</v>
      </c>
      <c r="L827" s="354" t="s">
        <v>22</v>
      </c>
      <c r="M827" s="351" t="s">
        <v>22</v>
      </c>
      <c r="N827" s="351" t="s">
        <v>22</v>
      </c>
      <c r="O827" s="349">
        <f t="shared" si="62"/>
        <v>7</v>
      </c>
    </row>
    <row r="828" spans="2:15" x14ac:dyDescent="0.35">
      <c r="B828" s="296">
        <v>45458</v>
      </c>
      <c r="C828" s="316" t="s">
        <v>40</v>
      </c>
      <c r="D828" s="356" t="s">
        <v>22</v>
      </c>
      <c r="E828" s="352">
        <v>76</v>
      </c>
      <c r="F828" s="353">
        <v>207</v>
      </c>
      <c r="G828" s="356" t="s">
        <v>22</v>
      </c>
      <c r="H828" s="352">
        <v>10</v>
      </c>
      <c r="I828" s="356" t="s">
        <v>22</v>
      </c>
      <c r="J828" s="352">
        <v>3</v>
      </c>
      <c r="K828" s="356" t="s">
        <v>22</v>
      </c>
      <c r="L828" s="354" t="s">
        <v>22</v>
      </c>
      <c r="M828" s="351" t="s">
        <v>22</v>
      </c>
      <c r="N828" s="351" t="s">
        <v>22</v>
      </c>
      <c r="O828" s="349">
        <f t="shared" si="62"/>
        <v>296</v>
      </c>
    </row>
    <row r="829" spans="2:15" x14ac:dyDescent="0.35">
      <c r="B829" s="296">
        <v>45459</v>
      </c>
      <c r="C829" s="316" t="s">
        <v>36</v>
      </c>
      <c r="D829" s="356" t="s">
        <v>22</v>
      </c>
      <c r="E829" s="356" t="s">
        <v>22</v>
      </c>
      <c r="F829" s="352">
        <v>1</v>
      </c>
      <c r="G829" s="356" t="s">
        <v>22</v>
      </c>
      <c r="H829" s="352">
        <v>1</v>
      </c>
      <c r="I829" s="356" t="s">
        <v>22</v>
      </c>
      <c r="J829" s="356" t="s">
        <v>22</v>
      </c>
      <c r="K829" s="356" t="s">
        <v>22</v>
      </c>
      <c r="L829" s="354" t="s">
        <v>22</v>
      </c>
      <c r="M829" s="351" t="s">
        <v>22</v>
      </c>
      <c r="N829" s="351" t="s">
        <v>22</v>
      </c>
      <c r="O829" s="355" t="s">
        <v>22</v>
      </c>
    </row>
    <row r="830" spans="2:15" x14ac:dyDescent="0.35">
      <c r="B830" s="296">
        <v>45460</v>
      </c>
      <c r="C830" s="316" t="s">
        <v>42</v>
      </c>
      <c r="D830" s="356" t="s">
        <v>22</v>
      </c>
      <c r="E830" s="352">
        <v>1</v>
      </c>
      <c r="F830" s="354" t="s">
        <v>22</v>
      </c>
      <c r="G830" s="356" t="s">
        <v>22</v>
      </c>
      <c r="H830" s="356" t="s">
        <v>22</v>
      </c>
      <c r="I830" s="356" t="s">
        <v>22</v>
      </c>
      <c r="J830" s="356" t="s">
        <v>22</v>
      </c>
      <c r="K830" s="356" t="s">
        <v>22</v>
      </c>
      <c r="L830" s="354" t="s">
        <v>22</v>
      </c>
      <c r="M830" s="351" t="s">
        <v>22</v>
      </c>
      <c r="N830" s="351" t="s">
        <v>22</v>
      </c>
      <c r="O830" s="355" t="s">
        <v>22</v>
      </c>
    </row>
    <row r="831" spans="2:15" x14ac:dyDescent="0.35">
      <c r="B831" s="296">
        <v>45461</v>
      </c>
      <c r="C831" s="316" t="s">
        <v>37</v>
      </c>
      <c r="D831" s="356" t="s">
        <v>22</v>
      </c>
      <c r="E831" s="356" t="s">
        <v>22</v>
      </c>
      <c r="F831" s="356" t="s">
        <v>22</v>
      </c>
      <c r="G831" s="356" t="s">
        <v>22</v>
      </c>
      <c r="H831" s="352">
        <v>15</v>
      </c>
      <c r="I831" s="356" t="s">
        <v>22</v>
      </c>
      <c r="J831" s="353">
        <v>87</v>
      </c>
      <c r="K831" s="356" t="s">
        <v>22</v>
      </c>
      <c r="L831" s="354" t="s">
        <v>22</v>
      </c>
      <c r="M831" s="351" t="s">
        <v>22</v>
      </c>
      <c r="N831" s="351" t="s">
        <v>22</v>
      </c>
      <c r="O831" s="349">
        <f>SUM(D831:J831)</f>
        <v>102</v>
      </c>
    </row>
    <row r="832" spans="2:15" x14ac:dyDescent="0.35">
      <c r="B832" s="300">
        <v>45462</v>
      </c>
      <c r="C832" s="324" t="s">
        <v>38</v>
      </c>
      <c r="D832" s="346">
        <f t="shared" ref="D832:J832" si="63">SUM(D814:D831)</f>
        <v>1320</v>
      </c>
      <c r="E832" s="346">
        <f t="shared" si="63"/>
        <v>1815</v>
      </c>
      <c r="F832" s="346">
        <f t="shared" si="63"/>
        <v>2658</v>
      </c>
      <c r="G832" s="346">
        <f t="shared" si="63"/>
        <v>998</v>
      </c>
      <c r="H832" s="325">
        <f t="shared" si="63"/>
        <v>953</v>
      </c>
      <c r="I832" s="325">
        <f t="shared" si="63"/>
        <v>32</v>
      </c>
      <c r="J832" s="325">
        <f t="shared" si="63"/>
        <v>274</v>
      </c>
      <c r="K832" s="325">
        <v>682</v>
      </c>
      <c r="L832" s="346">
        <f>+L823+L819+L814</f>
        <v>603</v>
      </c>
      <c r="M832" s="346">
        <v>1586</v>
      </c>
      <c r="N832" s="346">
        <v>14905</v>
      </c>
      <c r="O832" s="346">
        <f t="shared" ref="O832" si="64">+SUM(D832:N832)</f>
        <v>25826</v>
      </c>
    </row>
    <row r="833" spans="2:15" x14ac:dyDescent="0.35">
      <c r="B833" s="388" t="s">
        <v>39</v>
      </c>
      <c r="C833" s="389"/>
      <c r="D833" s="335">
        <f t="shared" ref="D833:J833" si="65">+D794+D813+D832</f>
        <v>4346</v>
      </c>
      <c r="E833" s="335">
        <f t="shared" si="65"/>
        <v>5931</v>
      </c>
      <c r="F833" s="335">
        <f t="shared" si="65"/>
        <v>8478</v>
      </c>
      <c r="G833" s="335">
        <f t="shared" si="65"/>
        <v>3126</v>
      </c>
      <c r="H833" s="335">
        <f t="shared" si="65"/>
        <v>2993</v>
      </c>
      <c r="I833" s="335">
        <f t="shared" si="65"/>
        <v>99</v>
      </c>
      <c r="J833" s="335">
        <f t="shared" si="65"/>
        <v>1267</v>
      </c>
      <c r="K833" s="335">
        <f>+K832+K813+K794</f>
        <v>2018</v>
      </c>
      <c r="L833" s="335">
        <f>+L832+L813+L794</f>
        <v>2137</v>
      </c>
      <c r="M833" s="335">
        <f>+M832+M813+M794</f>
        <v>4911</v>
      </c>
      <c r="N833" s="335">
        <f>+N832+N813+N794</f>
        <v>38460</v>
      </c>
      <c r="O833" s="335">
        <f>+O794+O813+O832</f>
        <v>73766</v>
      </c>
    </row>
    <row r="834" spans="2:15" x14ac:dyDescent="0.35">
      <c r="B834" s="296">
        <v>45474</v>
      </c>
      <c r="C834" s="316" t="s">
        <v>21</v>
      </c>
      <c r="D834" s="349">
        <v>356</v>
      </c>
      <c r="E834" s="349">
        <v>838</v>
      </c>
      <c r="F834" s="353">
        <v>862</v>
      </c>
      <c r="G834" s="350">
        <v>105</v>
      </c>
      <c r="H834" s="350">
        <v>475</v>
      </c>
      <c r="I834" s="350">
        <v>18</v>
      </c>
      <c r="J834" s="350">
        <v>24</v>
      </c>
      <c r="K834" s="351" t="s">
        <v>22</v>
      </c>
      <c r="L834" s="350">
        <v>715</v>
      </c>
      <c r="M834" s="351" t="s">
        <v>22</v>
      </c>
      <c r="N834" s="351" t="s">
        <v>22</v>
      </c>
      <c r="O834" s="349">
        <f>+SUM(D834:N834)</f>
        <v>3393</v>
      </c>
    </row>
    <row r="835" spans="2:15" x14ac:dyDescent="0.35">
      <c r="B835" s="296">
        <v>45475</v>
      </c>
      <c r="C835" s="316" t="s">
        <v>23</v>
      </c>
      <c r="D835" s="352">
        <v>533</v>
      </c>
      <c r="E835" s="352">
        <v>591</v>
      </c>
      <c r="F835" s="353">
        <v>818</v>
      </c>
      <c r="G835" s="353">
        <v>646</v>
      </c>
      <c r="H835" s="353">
        <v>356</v>
      </c>
      <c r="I835" s="352">
        <v>15</v>
      </c>
      <c r="J835" s="353">
        <v>297</v>
      </c>
      <c r="K835" s="351" t="s">
        <v>22</v>
      </c>
      <c r="L835" s="354"/>
      <c r="M835" s="351" t="s">
        <v>22</v>
      </c>
      <c r="N835" s="351" t="s">
        <v>22</v>
      </c>
      <c r="O835" s="349">
        <f t="shared" ref="O835:O853" si="66">+SUM(D835:N835)</f>
        <v>3256</v>
      </c>
    </row>
    <row r="836" spans="2:15" x14ac:dyDescent="0.35">
      <c r="B836" s="296">
        <v>45476</v>
      </c>
      <c r="C836" s="316" t="s">
        <v>24</v>
      </c>
      <c r="D836" s="352">
        <v>17</v>
      </c>
      <c r="E836" s="352">
        <v>30</v>
      </c>
      <c r="F836" s="363">
        <v>70</v>
      </c>
      <c r="G836" s="353">
        <v>5</v>
      </c>
      <c r="H836" s="353">
        <v>6</v>
      </c>
      <c r="I836" s="351" t="s">
        <v>22</v>
      </c>
      <c r="J836" s="351" t="s">
        <v>22</v>
      </c>
      <c r="K836" s="351" t="s">
        <v>22</v>
      </c>
      <c r="L836" s="351" t="s">
        <v>22</v>
      </c>
      <c r="M836" s="351" t="s">
        <v>22</v>
      </c>
      <c r="N836" s="351" t="s">
        <v>22</v>
      </c>
      <c r="O836" s="349">
        <f t="shared" si="66"/>
        <v>128</v>
      </c>
    </row>
    <row r="837" spans="2:15" x14ac:dyDescent="0.35">
      <c r="B837" s="296">
        <v>45477</v>
      </c>
      <c r="C837" s="316" t="s">
        <v>25</v>
      </c>
      <c r="D837" s="352">
        <v>10</v>
      </c>
      <c r="E837" s="352">
        <v>47</v>
      </c>
      <c r="F837" s="349">
        <v>27</v>
      </c>
      <c r="G837" s="353">
        <v>2</v>
      </c>
      <c r="H837" s="352">
        <v>31</v>
      </c>
      <c r="I837" s="351" t="s">
        <v>22</v>
      </c>
      <c r="J837" s="351" t="s">
        <v>22</v>
      </c>
      <c r="K837" s="351" t="s">
        <v>22</v>
      </c>
      <c r="L837" s="351" t="s">
        <v>22</v>
      </c>
      <c r="M837" s="351" t="s">
        <v>22</v>
      </c>
      <c r="N837" s="351" t="s">
        <v>22</v>
      </c>
      <c r="O837" s="349">
        <f t="shared" si="66"/>
        <v>117</v>
      </c>
    </row>
    <row r="838" spans="2:15" x14ac:dyDescent="0.35">
      <c r="B838" s="296">
        <v>45478</v>
      </c>
      <c r="C838" s="316" t="s">
        <v>26</v>
      </c>
      <c r="D838" s="352">
        <v>52</v>
      </c>
      <c r="E838" s="352">
        <v>11</v>
      </c>
      <c r="F838" s="353">
        <v>153</v>
      </c>
      <c r="G838" s="352">
        <v>45</v>
      </c>
      <c r="H838" s="352">
        <v>27</v>
      </c>
      <c r="I838" s="351" t="s">
        <v>22</v>
      </c>
      <c r="J838" s="352">
        <v>1</v>
      </c>
      <c r="K838" s="351"/>
      <c r="L838" s="354"/>
      <c r="M838" s="352">
        <v>2109</v>
      </c>
      <c r="N838" s="352">
        <v>28065</v>
      </c>
      <c r="O838" s="349">
        <f t="shared" si="66"/>
        <v>30463</v>
      </c>
    </row>
    <row r="839" spans="2:15" x14ac:dyDescent="0.35">
      <c r="B839" s="296">
        <v>45479</v>
      </c>
      <c r="C839" s="316" t="s">
        <v>27</v>
      </c>
      <c r="D839" s="352">
        <v>6</v>
      </c>
      <c r="E839" s="360">
        <v>38</v>
      </c>
      <c r="F839" s="353">
        <v>263</v>
      </c>
      <c r="G839" s="352">
        <v>3</v>
      </c>
      <c r="H839" s="353">
        <v>9</v>
      </c>
      <c r="I839" s="351" t="s">
        <v>22</v>
      </c>
      <c r="J839" s="351" t="s">
        <v>22</v>
      </c>
      <c r="K839" s="351" t="s">
        <v>22</v>
      </c>
      <c r="L839" s="352">
        <v>17</v>
      </c>
      <c r="M839" s="351" t="s">
        <v>22</v>
      </c>
      <c r="N839" s="351" t="s">
        <v>22</v>
      </c>
      <c r="O839" s="349">
        <f t="shared" si="66"/>
        <v>336</v>
      </c>
    </row>
    <row r="840" spans="2:15" x14ac:dyDescent="0.35">
      <c r="B840" s="296">
        <v>45480</v>
      </c>
      <c r="C840" s="316" t="s">
        <v>28</v>
      </c>
      <c r="D840" s="364">
        <v>173</v>
      </c>
      <c r="E840" s="351" t="s">
        <v>22</v>
      </c>
      <c r="F840" s="351" t="s">
        <v>22</v>
      </c>
      <c r="G840" s="351" t="s">
        <v>22</v>
      </c>
      <c r="H840" s="351" t="s">
        <v>22</v>
      </c>
      <c r="I840" s="351" t="s">
        <v>22</v>
      </c>
      <c r="J840" s="351" t="s">
        <v>22</v>
      </c>
      <c r="K840" s="351" t="s">
        <v>22</v>
      </c>
      <c r="L840" s="351" t="s">
        <v>22</v>
      </c>
      <c r="M840" s="351" t="s">
        <v>22</v>
      </c>
      <c r="N840" s="351" t="s">
        <v>22</v>
      </c>
      <c r="O840" s="349">
        <f t="shared" si="66"/>
        <v>173</v>
      </c>
    </row>
    <row r="841" spans="2:15" x14ac:dyDescent="0.35">
      <c r="B841" s="296">
        <v>45481</v>
      </c>
      <c r="C841" s="316" t="s">
        <v>29</v>
      </c>
      <c r="D841" s="352">
        <v>82</v>
      </c>
      <c r="E841" s="352">
        <v>63</v>
      </c>
      <c r="F841" s="353">
        <v>288</v>
      </c>
      <c r="G841" s="353">
        <v>17</v>
      </c>
      <c r="H841" s="353">
        <v>61</v>
      </c>
      <c r="I841" s="351" t="s">
        <v>22</v>
      </c>
      <c r="J841" s="352">
        <v>1</v>
      </c>
      <c r="K841" s="356">
        <v>710</v>
      </c>
      <c r="L841" s="356"/>
      <c r="M841" s="351" t="s">
        <v>22</v>
      </c>
      <c r="N841" s="351" t="s">
        <v>22</v>
      </c>
      <c r="O841" s="349">
        <f t="shared" si="66"/>
        <v>1222</v>
      </c>
    </row>
    <row r="842" spans="2:15" x14ac:dyDescent="0.35">
      <c r="B842" s="296">
        <v>45482</v>
      </c>
      <c r="C842" s="316" t="s">
        <v>30</v>
      </c>
      <c r="D842" s="352">
        <v>41</v>
      </c>
      <c r="E842" s="352">
        <v>112</v>
      </c>
      <c r="F842" s="353">
        <v>65</v>
      </c>
      <c r="G842" s="352">
        <v>5</v>
      </c>
      <c r="H842" s="352">
        <v>7</v>
      </c>
      <c r="I842" s="351" t="s">
        <v>22</v>
      </c>
      <c r="J842" s="352">
        <v>1</v>
      </c>
      <c r="K842" s="351" t="s">
        <v>22</v>
      </c>
      <c r="L842" s="356"/>
      <c r="M842" s="351" t="s">
        <v>22</v>
      </c>
      <c r="N842" s="351" t="s">
        <v>22</v>
      </c>
      <c r="O842" s="349">
        <f t="shared" si="66"/>
        <v>231</v>
      </c>
    </row>
    <row r="843" spans="2:15" x14ac:dyDescent="0.35">
      <c r="B843" s="296">
        <v>45483</v>
      </c>
      <c r="C843" s="316" t="s">
        <v>31</v>
      </c>
      <c r="D843" s="352">
        <v>144</v>
      </c>
      <c r="E843" s="352">
        <v>140</v>
      </c>
      <c r="F843" s="353">
        <v>141</v>
      </c>
      <c r="G843" s="352">
        <v>17</v>
      </c>
      <c r="H843" s="352">
        <v>29</v>
      </c>
      <c r="I843" s="351" t="s">
        <v>22</v>
      </c>
      <c r="J843" s="352">
        <v>3</v>
      </c>
      <c r="K843" s="351" t="s">
        <v>22</v>
      </c>
      <c r="L843" s="352">
        <v>184</v>
      </c>
      <c r="M843" s="351" t="s">
        <v>22</v>
      </c>
      <c r="N843" s="351" t="s">
        <v>22</v>
      </c>
      <c r="O843" s="349">
        <f t="shared" si="66"/>
        <v>658</v>
      </c>
    </row>
    <row r="844" spans="2:15" x14ac:dyDescent="0.35">
      <c r="B844" s="296">
        <v>45484</v>
      </c>
      <c r="C844" s="316" t="s">
        <v>41</v>
      </c>
      <c r="D844" s="352">
        <v>36</v>
      </c>
      <c r="E844" s="352">
        <v>409</v>
      </c>
      <c r="F844" s="353">
        <v>156</v>
      </c>
      <c r="G844" s="353">
        <v>824</v>
      </c>
      <c r="H844" s="353">
        <v>210</v>
      </c>
      <c r="I844" s="351" t="s">
        <v>22</v>
      </c>
      <c r="J844" s="353">
        <v>46</v>
      </c>
      <c r="K844" s="351" t="s">
        <v>22</v>
      </c>
      <c r="L844" s="351" t="s">
        <v>22</v>
      </c>
      <c r="M844" s="351" t="s">
        <v>22</v>
      </c>
      <c r="N844" s="351" t="s">
        <v>22</v>
      </c>
      <c r="O844" s="349">
        <f t="shared" si="66"/>
        <v>1681</v>
      </c>
    </row>
    <row r="845" spans="2:15" x14ac:dyDescent="0.35">
      <c r="B845" s="296">
        <v>45485</v>
      </c>
      <c r="C845" s="316" t="s">
        <v>32</v>
      </c>
      <c r="D845" s="351" t="s">
        <v>22</v>
      </c>
      <c r="E845" s="351" t="s">
        <v>22</v>
      </c>
      <c r="F845" s="353">
        <v>69</v>
      </c>
      <c r="G845" s="351" t="s">
        <v>22</v>
      </c>
      <c r="H845" s="351" t="s">
        <v>22</v>
      </c>
      <c r="I845" s="351" t="s">
        <v>22</v>
      </c>
      <c r="J845" s="351" t="s">
        <v>22</v>
      </c>
      <c r="K845" s="351" t="s">
        <v>22</v>
      </c>
      <c r="L845" s="351" t="s">
        <v>22</v>
      </c>
      <c r="M845" s="351" t="s">
        <v>22</v>
      </c>
      <c r="N845" s="351" t="s">
        <v>22</v>
      </c>
      <c r="O845" s="349">
        <f t="shared" si="66"/>
        <v>69</v>
      </c>
    </row>
    <row r="846" spans="2:15" x14ac:dyDescent="0.35">
      <c r="B846" s="296">
        <v>45486</v>
      </c>
      <c r="C846" s="316" t="s">
        <v>33</v>
      </c>
      <c r="D846" s="351" t="s">
        <v>22</v>
      </c>
      <c r="E846" s="351" t="s">
        <v>22</v>
      </c>
      <c r="F846" s="352">
        <v>2</v>
      </c>
      <c r="G846" s="351" t="s">
        <v>22</v>
      </c>
      <c r="H846" s="351" t="s">
        <v>22</v>
      </c>
      <c r="I846" s="351" t="s">
        <v>22</v>
      </c>
      <c r="J846" s="351" t="s">
        <v>22</v>
      </c>
      <c r="K846" s="351" t="s">
        <v>22</v>
      </c>
      <c r="L846" s="351" t="s">
        <v>22</v>
      </c>
      <c r="M846" s="351" t="s">
        <v>22</v>
      </c>
      <c r="N846" s="351" t="s">
        <v>22</v>
      </c>
      <c r="O846" s="349">
        <f t="shared" si="66"/>
        <v>2</v>
      </c>
    </row>
    <row r="847" spans="2:15" x14ac:dyDescent="0.35">
      <c r="B847" s="296">
        <v>45487</v>
      </c>
      <c r="C847" s="316" t="s">
        <v>35</v>
      </c>
      <c r="D847" s="351" t="s">
        <v>22</v>
      </c>
      <c r="E847" s="351" t="s">
        <v>22</v>
      </c>
      <c r="F847" s="351" t="s">
        <v>22</v>
      </c>
      <c r="G847" s="351" t="s">
        <v>22</v>
      </c>
      <c r="H847" s="351" t="s">
        <v>22</v>
      </c>
      <c r="I847" s="351" t="s">
        <v>22</v>
      </c>
      <c r="J847" s="351" t="s">
        <v>22</v>
      </c>
      <c r="K847" s="351" t="s">
        <v>22</v>
      </c>
      <c r="L847" s="351" t="s">
        <v>22</v>
      </c>
      <c r="M847" s="351" t="s">
        <v>22</v>
      </c>
      <c r="N847" s="351" t="s">
        <v>22</v>
      </c>
      <c r="O847" s="349">
        <f t="shared" si="66"/>
        <v>0</v>
      </c>
    </row>
    <row r="848" spans="2:15" x14ac:dyDescent="0.35">
      <c r="B848" s="296">
        <v>45488</v>
      </c>
      <c r="C848" s="316" t="s">
        <v>40</v>
      </c>
      <c r="D848" s="351" t="s">
        <v>22</v>
      </c>
      <c r="E848" s="352">
        <v>28</v>
      </c>
      <c r="F848" s="353">
        <v>58</v>
      </c>
      <c r="G848" s="352">
        <v>3</v>
      </c>
      <c r="H848" s="352">
        <v>10</v>
      </c>
      <c r="I848" s="351" t="s">
        <v>22</v>
      </c>
      <c r="J848" s="351" t="s">
        <v>22</v>
      </c>
      <c r="K848" s="351" t="s">
        <v>22</v>
      </c>
      <c r="L848" s="351" t="s">
        <v>22</v>
      </c>
      <c r="M848" s="351" t="s">
        <v>22</v>
      </c>
      <c r="N848" s="351" t="s">
        <v>22</v>
      </c>
      <c r="O848" s="349">
        <f t="shared" si="66"/>
        <v>99</v>
      </c>
    </row>
    <row r="849" spans="2:17" x14ac:dyDescent="0.35">
      <c r="B849" s="296">
        <v>45489</v>
      </c>
      <c r="C849" s="316" t="s">
        <v>36</v>
      </c>
      <c r="D849" s="351" t="s">
        <v>22</v>
      </c>
      <c r="E849" s="351" t="s">
        <v>22</v>
      </c>
      <c r="F849" s="352">
        <v>1</v>
      </c>
      <c r="G849" s="351" t="s">
        <v>22</v>
      </c>
      <c r="H849" s="351" t="s">
        <v>22</v>
      </c>
      <c r="I849" s="351" t="s">
        <v>22</v>
      </c>
      <c r="J849" s="351" t="s">
        <v>22</v>
      </c>
      <c r="K849" s="351" t="s">
        <v>22</v>
      </c>
      <c r="L849" s="351" t="s">
        <v>22</v>
      </c>
      <c r="M849" s="351" t="s">
        <v>22</v>
      </c>
      <c r="N849" s="351" t="s">
        <v>22</v>
      </c>
      <c r="O849" s="349">
        <f t="shared" si="66"/>
        <v>1</v>
      </c>
    </row>
    <row r="850" spans="2:17" x14ac:dyDescent="0.35">
      <c r="B850" s="296">
        <v>45490</v>
      </c>
      <c r="C850" s="316" t="s">
        <v>42</v>
      </c>
      <c r="D850" s="351" t="s">
        <v>22</v>
      </c>
      <c r="E850" s="351" t="s">
        <v>22</v>
      </c>
      <c r="F850" s="354"/>
      <c r="G850" s="351" t="s">
        <v>22</v>
      </c>
      <c r="H850" s="351" t="s">
        <v>22</v>
      </c>
      <c r="I850" s="351" t="s">
        <v>22</v>
      </c>
      <c r="J850" s="351" t="s">
        <v>22</v>
      </c>
      <c r="K850" s="351" t="s">
        <v>22</v>
      </c>
      <c r="L850" s="351" t="s">
        <v>22</v>
      </c>
      <c r="M850" s="351" t="s">
        <v>22</v>
      </c>
      <c r="N850" s="351" t="s">
        <v>22</v>
      </c>
      <c r="O850" s="349">
        <f t="shared" si="66"/>
        <v>0</v>
      </c>
    </row>
    <row r="851" spans="2:17" x14ac:dyDescent="0.35">
      <c r="B851" s="296">
        <v>45491</v>
      </c>
      <c r="C851" s="316" t="s">
        <v>43</v>
      </c>
      <c r="D851" s="352">
        <v>3</v>
      </c>
      <c r="E851" s="351" t="s">
        <v>22</v>
      </c>
      <c r="F851" s="353">
        <v>2</v>
      </c>
      <c r="G851" s="351" t="s">
        <v>22</v>
      </c>
      <c r="H851" s="351" t="s">
        <v>22</v>
      </c>
      <c r="I851" s="351" t="s">
        <v>22</v>
      </c>
      <c r="J851" s="351" t="s">
        <v>22</v>
      </c>
      <c r="K851" s="351" t="s">
        <v>22</v>
      </c>
      <c r="L851" s="351" t="s">
        <v>22</v>
      </c>
      <c r="M851" s="351" t="s">
        <v>22</v>
      </c>
      <c r="N851" s="351" t="s">
        <v>22</v>
      </c>
      <c r="O851" s="349">
        <f t="shared" si="66"/>
        <v>5</v>
      </c>
    </row>
    <row r="852" spans="2:17" x14ac:dyDescent="0.35">
      <c r="B852" s="296">
        <v>45491</v>
      </c>
      <c r="C852" s="316" t="s">
        <v>37</v>
      </c>
      <c r="D852" s="351" t="s">
        <v>22</v>
      </c>
      <c r="E852" s="351" t="s">
        <v>22</v>
      </c>
      <c r="F852" s="356"/>
      <c r="G852" s="351" t="s">
        <v>22</v>
      </c>
      <c r="H852" s="351" t="s">
        <v>22</v>
      </c>
      <c r="I852" s="351" t="s">
        <v>22</v>
      </c>
      <c r="J852" s="351" t="s">
        <v>22</v>
      </c>
      <c r="K852" s="351" t="s">
        <v>22</v>
      </c>
      <c r="L852" s="351" t="s">
        <v>22</v>
      </c>
      <c r="M852" s="351" t="s">
        <v>22</v>
      </c>
      <c r="N852" s="351" t="s">
        <v>22</v>
      </c>
      <c r="O852" s="349">
        <f t="shared" si="66"/>
        <v>0</v>
      </c>
    </row>
    <row r="853" spans="2:17" x14ac:dyDescent="0.35">
      <c r="B853" s="300">
        <v>45492</v>
      </c>
      <c r="C853" s="324" t="s">
        <v>38</v>
      </c>
      <c r="D853" s="346">
        <v>1453</v>
      </c>
      <c r="E853" s="346">
        <v>2307</v>
      </c>
      <c r="F853" s="346">
        <v>2975</v>
      </c>
      <c r="G853" s="346">
        <v>1672</v>
      </c>
      <c r="H853" s="325">
        <v>1221</v>
      </c>
      <c r="I853" s="325">
        <v>33</v>
      </c>
      <c r="J853" s="325">
        <v>373</v>
      </c>
      <c r="K853" s="325">
        <v>710</v>
      </c>
      <c r="L853" s="346">
        <v>916</v>
      </c>
      <c r="M853" s="346">
        <v>2109</v>
      </c>
      <c r="N853" s="346">
        <v>28065</v>
      </c>
      <c r="O853" s="346">
        <f t="shared" si="66"/>
        <v>41834</v>
      </c>
    </row>
    <row r="854" spans="2:17" x14ac:dyDescent="0.35">
      <c r="B854" s="296" t="s">
        <v>44</v>
      </c>
      <c r="C854" s="316" t="s">
        <v>21</v>
      </c>
      <c r="D854" s="349">
        <v>329</v>
      </c>
      <c r="E854" s="349">
        <v>537</v>
      </c>
      <c r="F854" s="353">
        <v>805</v>
      </c>
      <c r="G854" s="350">
        <v>120</v>
      </c>
      <c r="H854" s="365">
        <v>340</v>
      </c>
      <c r="I854" s="365">
        <v>6</v>
      </c>
      <c r="J854" s="365">
        <v>32</v>
      </c>
      <c r="K854" s="351"/>
      <c r="L854" s="350">
        <v>731</v>
      </c>
      <c r="M854" s="350"/>
      <c r="N854" s="350"/>
      <c r="O854" s="349">
        <v>2900</v>
      </c>
    </row>
    <row r="855" spans="2:17" x14ac:dyDescent="0.35">
      <c r="B855" s="296" t="s">
        <v>44</v>
      </c>
      <c r="C855" s="316" t="s">
        <v>23</v>
      </c>
      <c r="D855" s="352">
        <v>443</v>
      </c>
      <c r="E855" s="352">
        <v>433</v>
      </c>
      <c r="F855" s="353">
        <v>465</v>
      </c>
      <c r="G855" s="353">
        <v>394</v>
      </c>
      <c r="H855" s="366">
        <v>309</v>
      </c>
      <c r="I855" s="360">
        <v>38</v>
      </c>
      <c r="J855" s="366">
        <v>191</v>
      </c>
      <c r="K855" s="351" t="s">
        <v>22</v>
      </c>
      <c r="L855" s="351" t="s">
        <v>22</v>
      </c>
      <c r="M855" s="351" t="s">
        <v>22</v>
      </c>
      <c r="N855" s="351" t="s">
        <v>22</v>
      </c>
      <c r="O855" s="349">
        <v>2273</v>
      </c>
    </row>
    <row r="856" spans="2:17" x14ac:dyDescent="0.35">
      <c r="B856" s="296" t="s">
        <v>44</v>
      </c>
      <c r="C856" s="316" t="s">
        <v>24</v>
      </c>
      <c r="D856" s="352">
        <v>15</v>
      </c>
      <c r="E856" s="352">
        <v>18</v>
      </c>
      <c r="F856" s="363">
        <v>59</v>
      </c>
      <c r="G856" s="353"/>
      <c r="H856" s="366">
        <v>12</v>
      </c>
      <c r="I856" s="360"/>
      <c r="J856" s="351" t="s">
        <v>22</v>
      </c>
      <c r="K856" s="351" t="s">
        <v>22</v>
      </c>
      <c r="L856" s="351" t="s">
        <v>22</v>
      </c>
      <c r="M856" s="351" t="s">
        <v>22</v>
      </c>
      <c r="N856" s="351" t="s">
        <v>22</v>
      </c>
      <c r="O856" s="349">
        <v>104</v>
      </c>
      <c r="Q856" s="104"/>
    </row>
    <row r="857" spans="2:17" x14ac:dyDescent="0.35">
      <c r="B857" s="296" t="s">
        <v>44</v>
      </c>
      <c r="C857" s="316" t="s">
        <v>25</v>
      </c>
      <c r="D857" s="352">
        <v>12</v>
      </c>
      <c r="E857" s="352">
        <v>45</v>
      </c>
      <c r="F857" s="349">
        <v>24</v>
      </c>
      <c r="G857" s="353">
        <v>2</v>
      </c>
      <c r="H857" s="360">
        <v>43</v>
      </c>
      <c r="I857" s="360">
        <v>1</v>
      </c>
      <c r="J857" s="351" t="s">
        <v>22</v>
      </c>
      <c r="K857" s="351" t="s">
        <v>22</v>
      </c>
      <c r="L857" s="351" t="s">
        <v>22</v>
      </c>
      <c r="M857" s="351" t="s">
        <v>22</v>
      </c>
      <c r="N857" s="351" t="s">
        <v>22</v>
      </c>
      <c r="O857" s="349">
        <v>127</v>
      </c>
      <c r="Q857" s="104"/>
    </row>
    <row r="858" spans="2:17" x14ac:dyDescent="0.35">
      <c r="B858" s="296" t="s">
        <v>44</v>
      </c>
      <c r="C858" s="316" t="s">
        <v>26</v>
      </c>
      <c r="D858" s="352">
        <v>212</v>
      </c>
      <c r="E858" s="352">
        <v>61</v>
      </c>
      <c r="F858" s="353">
        <v>137</v>
      </c>
      <c r="G858" s="352">
        <v>107</v>
      </c>
      <c r="H858" s="360">
        <v>20</v>
      </c>
      <c r="I858" s="360"/>
      <c r="J858" s="360">
        <v>56</v>
      </c>
      <c r="K858" s="351" t="s">
        <v>22</v>
      </c>
      <c r="L858" s="351" t="s">
        <v>22</v>
      </c>
      <c r="M858" s="352">
        <v>1672</v>
      </c>
      <c r="N858" s="352">
        <v>18503</v>
      </c>
      <c r="O858" s="349">
        <v>593</v>
      </c>
      <c r="Q858" s="104"/>
    </row>
    <row r="859" spans="2:17" x14ac:dyDescent="0.35">
      <c r="B859" s="296" t="s">
        <v>44</v>
      </c>
      <c r="C859" s="316" t="s">
        <v>27</v>
      </c>
      <c r="D859" s="352">
        <v>11</v>
      </c>
      <c r="E859" s="360">
        <v>19</v>
      </c>
      <c r="F859" s="353">
        <v>218</v>
      </c>
      <c r="G859" s="352">
        <v>4</v>
      </c>
      <c r="H859" s="366">
        <v>7</v>
      </c>
      <c r="I859" s="360">
        <v>2</v>
      </c>
      <c r="J859" s="351" t="s">
        <v>22</v>
      </c>
      <c r="K859" s="351" t="s">
        <v>22</v>
      </c>
      <c r="L859" s="352">
        <v>25</v>
      </c>
      <c r="M859" s="351" t="s">
        <v>22</v>
      </c>
      <c r="N859" s="351" t="s">
        <v>22</v>
      </c>
      <c r="O859" s="349">
        <v>286</v>
      </c>
      <c r="Q859" s="163"/>
    </row>
    <row r="860" spans="2:17" x14ac:dyDescent="0.35">
      <c r="B860" s="296" t="s">
        <v>44</v>
      </c>
      <c r="C860" s="316" t="s">
        <v>28</v>
      </c>
      <c r="D860" s="351" t="s">
        <v>22</v>
      </c>
      <c r="E860" s="351" t="s">
        <v>22</v>
      </c>
      <c r="F860" s="351" t="s">
        <v>22</v>
      </c>
      <c r="G860" s="351" t="s">
        <v>22</v>
      </c>
      <c r="H860" s="351" t="s">
        <v>22</v>
      </c>
      <c r="I860" s="351" t="s">
        <v>22</v>
      </c>
      <c r="J860" s="351" t="s">
        <v>22</v>
      </c>
      <c r="K860" s="351" t="s">
        <v>22</v>
      </c>
      <c r="L860" s="351" t="s">
        <v>22</v>
      </c>
      <c r="M860" s="351" t="s">
        <v>22</v>
      </c>
      <c r="N860" s="351" t="s">
        <v>22</v>
      </c>
      <c r="O860" s="349"/>
    </row>
    <row r="861" spans="2:17" x14ac:dyDescent="0.35">
      <c r="B861" s="296" t="s">
        <v>44</v>
      </c>
      <c r="C861" s="316" t="s">
        <v>29</v>
      </c>
      <c r="D861" s="352">
        <v>91</v>
      </c>
      <c r="E861" s="352">
        <v>51</v>
      </c>
      <c r="F861" s="353">
        <v>285</v>
      </c>
      <c r="G861" s="353">
        <v>18</v>
      </c>
      <c r="H861" s="366">
        <v>85</v>
      </c>
      <c r="I861" s="351" t="s">
        <v>22</v>
      </c>
      <c r="J861" s="360">
        <v>2</v>
      </c>
      <c r="K861" s="352">
        <v>673</v>
      </c>
      <c r="L861" s="356"/>
      <c r="M861" s="351" t="s">
        <v>22</v>
      </c>
      <c r="N861" s="351" t="s">
        <v>22</v>
      </c>
      <c r="O861" s="349">
        <v>1205</v>
      </c>
    </row>
    <row r="862" spans="2:17" x14ac:dyDescent="0.35">
      <c r="B862" s="296" t="s">
        <v>44</v>
      </c>
      <c r="C862" s="316" t="s">
        <v>30</v>
      </c>
      <c r="D862" s="352">
        <v>30</v>
      </c>
      <c r="E862" s="352">
        <v>65</v>
      </c>
      <c r="F862" s="353">
        <v>46</v>
      </c>
      <c r="G862" s="352">
        <v>39</v>
      </c>
      <c r="H862" s="360">
        <v>23</v>
      </c>
      <c r="I862" s="351" t="s">
        <v>22</v>
      </c>
      <c r="J862" s="351" t="s">
        <v>22</v>
      </c>
      <c r="K862" s="351" t="s">
        <v>22</v>
      </c>
      <c r="L862" s="352">
        <v>205</v>
      </c>
      <c r="M862" s="351" t="s">
        <v>22</v>
      </c>
      <c r="N862" s="351" t="s">
        <v>22</v>
      </c>
      <c r="O862" s="349">
        <v>408</v>
      </c>
    </row>
    <row r="863" spans="2:17" x14ac:dyDescent="0.35">
      <c r="B863" s="296" t="s">
        <v>44</v>
      </c>
      <c r="C863" s="316" t="s">
        <v>31</v>
      </c>
      <c r="D863" s="352">
        <v>117</v>
      </c>
      <c r="E863" s="352">
        <v>109</v>
      </c>
      <c r="F863" s="353">
        <v>169</v>
      </c>
      <c r="G863" s="352">
        <v>12</v>
      </c>
      <c r="H863" s="360">
        <v>25</v>
      </c>
      <c r="I863" s="351" t="s">
        <v>22</v>
      </c>
      <c r="J863" s="360">
        <v>3</v>
      </c>
      <c r="K863" s="351" t="s">
        <v>22</v>
      </c>
      <c r="L863" s="351" t="s">
        <v>22</v>
      </c>
      <c r="M863" s="351" t="s">
        <v>22</v>
      </c>
      <c r="N863" s="351" t="s">
        <v>22</v>
      </c>
      <c r="O863" s="349">
        <v>435</v>
      </c>
    </row>
    <row r="864" spans="2:17" x14ac:dyDescent="0.35">
      <c r="B864" s="296" t="s">
        <v>44</v>
      </c>
      <c r="C864" s="316" t="s">
        <v>41</v>
      </c>
      <c r="D864" s="352">
        <v>34</v>
      </c>
      <c r="E864" s="352">
        <v>409</v>
      </c>
      <c r="F864" s="353">
        <v>289</v>
      </c>
      <c r="G864" s="353">
        <v>501</v>
      </c>
      <c r="H864" s="366">
        <v>160</v>
      </c>
      <c r="I864" s="351" t="s">
        <v>22</v>
      </c>
      <c r="J864" s="366">
        <v>36</v>
      </c>
      <c r="K864" s="351" t="s">
        <v>22</v>
      </c>
      <c r="L864" s="351" t="s">
        <v>22</v>
      </c>
      <c r="M864" s="351" t="s">
        <v>22</v>
      </c>
      <c r="N864" s="351" t="s">
        <v>22</v>
      </c>
      <c r="O864" s="349">
        <v>1429</v>
      </c>
    </row>
    <row r="865" spans="2:15" x14ac:dyDescent="0.35">
      <c r="B865" s="296" t="s">
        <v>44</v>
      </c>
      <c r="C865" s="316" t="s">
        <v>32</v>
      </c>
      <c r="D865" s="367" t="s">
        <v>22</v>
      </c>
      <c r="E865" s="367" t="s">
        <v>22</v>
      </c>
      <c r="F865" s="353">
        <v>84</v>
      </c>
      <c r="G865" s="351" t="s">
        <v>22</v>
      </c>
      <c r="H865" s="351" t="s">
        <v>22</v>
      </c>
      <c r="I865" s="351" t="s">
        <v>22</v>
      </c>
      <c r="J865" s="351" t="s">
        <v>22</v>
      </c>
      <c r="K865" s="351" t="s">
        <v>22</v>
      </c>
      <c r="L865" s="351" t="s">
        <v>22</v>
      </c>
      <c r="M865" s="351" t="s">
        <v>22</v>
      </c>
      <c r="N865" s="351" t="s">
        <v>22</v>
      </c>
      <c r="O865" s="349">
        <v>84</v>
      </c>
    </row>
    <row r="866" spans="2:15" x14ac:dyDescent="0.35">
      <c r="B866" s="296" t="s">
        <v>44</v>
      </c>
      <c r="C866" s="316" t="s">
        <v>33</v>
      </c>
      <c r="D866" s="367" t="s">
        <v>22</v>
      </c>
      <c r="E866" s="367" t="s">
        <v>22</v>
      </c>
      <c r="F866" s="352">
        <v>4</v>
      </c>
      <c r="G866" s="351" t="s">
        <v>22</v>
      </c>
      <c r="H866" s="351" t="s">
        <v>22</v>
      </c>
      <c r="I866" s="351" t="s">
        <v>22</v>
      </c>
      <c r="J866" s="351" t="s">
        <v>22</v>
      </c>
      <c r="K866" s="351" t="s">
        <v>22</v>
      </c>
      <c r="L866" s="351" t="s">
        <v>22</v>
      </c>
      <c r="M866" s="351" t="s">
        <v>22</v>
      </c>
      <c r="N866" s="351" t="s">
        <v>22</v>
      </c>
      <c r="O866" s="349">
        <v>4</v>
      </c>
    </row>
    <row r="867" spans="2:15" x14ac:dyDescent="0.35">
      <c r="B867" s="296" t="s">
        <v>44</v>
      </c>
      <c r="C867" s="316" t="s">
        <v>35</v>
      </c>
      <c r="D867" s="367" t="s">
        <v>22</v>
      </c>
      <c r="E867" s="367" t="s">
        <v>22</v>
      </c>
      <c r="F867" s="351" t="s">
        <v>22</v>
      </c>
      <c r="G867" s="351" t="s">
        <v>22</v>
      </c>
      <c r="H867" s="351" t="s">
        <v>22</v>
      </c>
      <c r="I867" s="351" t="s">
        <v>22</v>
      </c>
      <c r="J867" s="351" t="s">
        <v>22</v>
      </c>
      <c r="K867" s="351" t="s">
        <v>22</v>
      </c>
      <c r="L867" s="351" t="s">
        <v>22</v>
      </c>
      <c r="M867" s="351" t="s">
        <v>22</v>
      </c>
      <c r="N867" s="351" t="s">
        <v>22</v>
      </c>
      <c r="O867" s="351" t="s">
        <v>22</v>
      </c>
    </row>
    <row r="868" spans="2:15" x14ac:dyDescent="0.35">
      <c r="B868" s="296" t="s">
        <v>44</v>
      </c>
      <c r="C868" s="316" t="s">
        <v>40</v>
      </c>
      <c r="D868" s="367" t="s">
        <v>22</v>
      </c>
      <c r="E868" s="352">
        <v>18</v>
      </c>
      <c r="F868" s="353">
        <v>43</v>
      </c>
      <c r="G868" s="352"/>
      <c r="H868" s="360">
        <v>14</v>
      </c>
      <c r="I868" s="351" t="s">
        <v>22</v>
      </c>
      <c r="J868" s="351" t="s">
        <v>22</v>
      </c>
      <c r="K868" s="351" t="s">
        <v>22</v>
      </c>
      <c r="L868" s="351" t="s">
        <v>22</v>
      </c>
      <c r="M868" s="351" t="s">
        <v>22</v>
      </c>
      <c r="N868" s="351" t="s">
        <v>22</v>
      </c>
      <c r="O868" s="349">
        <v>75</v>
      </c>
    </row>
    <row r="869" spans="2:15" x14ac:dyDescent="0.35">
      <c r="B869" s="296" t="s">
        <v>44</v>
      </c>
      <c r="C869" s="316" t="s">
        <v>36</v>
      </c>
      <c r="D869" s="367" t="s">
        <v>22</v>
      </c>
      <c r="E869" s="367" t="s">
        <v>22</v>
      </c>
      <c r="F869" s="367" t="s">
        <v>22</v>
      </c>
      <c r="G869" s="367" t="s">
        <v>22</v>
      </c>
      <c r="H869" s="367" t="s">
        <v>22</v>
      </c>
      <c r="I869" s="351" t="s">
        <v>22</v>
      </c>
      <c r="J869" s="360">
        <v>1</v>
      </c>
      <c r="K869" s="351" t="s">
        <v>22</v>
      </c>
      <c r="L869" s="351" t="s">
        <v>22</v>
      </c>
      <c r="M869" s="351" t="s">
        <v>22</v>
      </c>
      <c r="N869" s="351" t="s">
        <v>22</v>
      </c>
      <c r="O869" s="355">
        <v>1</v>
      </c>
    </row>
    <row r="870" spans="2:15" x14ac:dyDescent="0.35">
      <c r="B870" s="296" t="s">
        <v>44</v>
      </c>
      <c r="C870" s="316" t="s">
        <v>42</v>
      </c>
      <c r="D870" s="367" t="s">
        <v>22</v>
      </c>
      <c r="E870" s="367" t="s">
        <v>22</v>
      </c>
      <c r="F870" s="367" t="s">
        <v>22</v>
      </c>
      <c r="G870" s="367" t="s">
        <v>22</v>
      </c>
      <c r="H870" s="367" t="s">
        <v>22</v>
      </c>
      <c r="I870" s="351" t="s">
        <v>22</v>
      </c>
      <c r="J870" s="351" t="s">
        <v>22</v>
      </c>
      <c r="K870" s="351" t="s">
        <v>22</v>
      </c>
      <c r="L870" s="351" t="s">
        <v>22</v>
      </c>
      <c r="M870" s="351" t="s">
        <v>22</v>
      </c>
      <c r="N870" s="351" t="s">
        <v>22</v>
      </c>
      <c r="O870" s="351" t="s">
        <v>22</v>
      </c>
    </row>
    <row r="871" spans="2:15" x14ac:dyDescent="0.35">
      <c r="B871" s="296" t="s">
        <v>44</v>
      </c>
      <c r="C871" s="316" t="s">
        <v>43</v>
      </c>
      <c r="D871" s="352">
        <v>13</v>
      </c>
      <c r="E871" s="352">
        <v>3</v>
      </c>
      <c r="F871" s="353">
        <v>1</v>
      </c>
      <c r="G871" s="356"/>
      <c r="H871" s="360">
        <v>2</v>
      </c>
      <c r="I871" s="351" t="s">
        <v>22</v>
      </c>
      <c r="J871" s="351" t="s">
        <v>22</v>
      </c>
      <c r="K871" s="351" t="s">
        <v>22</v>
      </c>
      <c r="L871" s="351" t="s">
        <v>22</v>
      </c>
      <c r="M871" s="351" t="s">
        <v>22</v>
      </c>
      <c r="N871" s="351" t="s">
        <v>22</v>
      </c>
      <c r="O871" s="355">
        <v>19</v>
      </c>
    </row>
    <row r="872" spans="2:15" x14ac:dyDescent="0.35">
      <c r="B872" s="296" t="s">
        <v>44</v>
      </c>
      <c r="C872" s="316" t="s">
        <v>37</v>
      </c>
      <c r="D872" s="351" t="s">
        <v>22</v>
      </c>
      <c r="E872" s="351" t="s">
        <v>22</v>
      </c>
      <c r="F872" s="351" t="s">
        <v>22</v>
      </c>
      <c r="G872" s="351" t="s">
        <v>22</v>
      </c>
      <c r="H872" s="351" t="s">
        <v>22</v>
      </c>
      <c r="I872" s="351" t="s">
        <v>22</v>
      </c>
      <c r="J872" s="351" t="s">
        <v>22</v>
      </c>
      <c r="K872" s="351" t="s">
        <v>22</v>
      </c>
      <c r="L872" s="351" t="s">
        <v>22</v>
      </c>
      <c r="M872" s="351" t="s">
        <v>22</v>
      </c>
      <c r="N872" s="351" t="s">
        <v>22</v>
      </c>
      <c r="O872" s="351" t="s">
        <v>22</v>
      </c>
    </row>
    <row r="873" spans="2:15" x14ac:dyDescent="0.35">
      <c r="B873" s="300" t="s">
        <v>44</v>
      </c>
      <c r="C873" s="324" t="s">
        <v>38</v>
      </c>
      <c r="D873" s="346">
        <v>1307</v>
      </c>
      <c r="E873" s="346">
        <v>1768</v>
      </c>
      <c r="F873" s="346">
        <v>2629</v>
      </c>
      <c r="G873" s="346">
        <v>1197</v>
      </c>
      <c r="H873" s="325">
        <v>1040</v>
      </c>
      <c r="I873" s="325">
        <v>47</v>
      </c>
      <c r="J873" s="325">
        <v>321</v>
      </c>
      <c r="K873" s="325">
        <v>673</v>
      </c>
      <c r="L873" s="346">
        <v>961</v>
      </c>
      <c r="M873" s="346">
        <v>1672</v>
      </c>
      <c r="N873" s="346">
        <v>18503</v>
      </c>
      <c r="O873" s="346">
        <f t="shared" ref="O873" si="67">+SUM(D873:N873)</f>
        <v>30118</v>
      </c>
    </row>
    <row r="874" spans="2:15" x14ac:dyDescent="0.35">
      <c r="B874" s="296">
        <v>45536</v>
      </c>
      <c r="C874" s="316" t="s">
        <v>21</v>
      </c>
      <c r="D874" s="349">
        <v>367</v>
      </c>
      <c r="E874" s="349">
        <v>689</v>
      </c>
      <c r="F874" s="353">
        <v>962</v>
      </c>
      <c r="G874" s="350">
        <v>89</v>
      </c>
      <c r="H874" s="365">
        <v>357</v>
      </c>
      <c r="I874" s="365">
        <v>9</v>
      </c>
      <c r="J874" s="365">
        <v>38</v>
      </c>
      <c r="K874" s="351" t="s">
        <v>22</v>
      </c>
      <c r="L874" s="350">
        <v>903</v>
      </c>
      <c r="M874" s="350"/>
      <c r="N874" s="350"/>
      <c r="O874" s="349">
        <f>+SUM(D874:N874)</f>
        <v>3414</v>
      </c>
    </row>
    <row r="875" spans="2:15" x14ac:dyDescent="0.35">
      <c r="B875" s="296">
        <v>45536</v>
      </c>
      <c r="C875" s="316" t="s">
        <v>23</v>
      </c>
      <c r="D875" s="352">
        <v>517</v>
      </c>
      <c r="E875" s="352">
        <v>423</v>
      </c>
      <c r="F875" s="353">
        <v>575</v>
      </c>
      <c r="G875" s="353">
        <v>393</v>
      </c>
      <c r="H875" s="366">
        <v>279</v>
      </c>
      <c r="I875" s="360">
        <v>36</v>
      </c>
      <c r="J875" s="366">
        <v>191</v>
      </c>
      <c r="K875" s="351" t="s">
        <v>22</v>
      </c>
      <c r="L875" s="351" t="s">
        <v>22</v>
      </c>
      <c r="M875" s="351" t="s">
        <v>22</v>
      </c>
      <c r="N875" s="351" t="s">
        <v>22</v>
      </c>
      <c r="O875" s="349">
        <f t="shared" ref="O875:O892" si="68">+SUM(D875:N875)</f>
        <v>2414</v>
      </c>
    </row>
    <row r="876" spans="2:15" x14ac:dyDescent="0.35">
      <c r="B876" s="296">
        <v>45536</v>
      </c>
      <c r="C876" s="316" t="s">
        <v>24</v>
      </c>
      <c r="D876" s="352">
        <v>20</v>
      </c>
      <c r="E876" s="352">
        <v>19</v>
      </c>
      <c r="F876" s="363">
        <v>40</v>
      </c>
      <c r="G876" s="353">
        <v>2</v>
      </c>
      <c r="H876" s="366">
        <v>11</v>
      </c>
      <c r="I876" s="351" t="s">
        <v>22</v>
      </c>
      <c r="J876" s="351" t="s">
        <v>22</v>
      </c>
      <c r="K876" s="351" t="s">
        <v>22</v>
      </c>
      <c r="L876" s="351" t="s">
        <v>22</v>
      </c>
      <c r="M876" s="351" t="s">
        <v>22</v>
      </c>
      <c r="N876" s="351" t="s">
        <v>22</v>
      </c>
      <c r="O876" s="349">
        <f t="shared" si="68"/>
        <v>92</v>
      </c>
    </row>
    <row r="877" spans="2:15" x14ac:dyDescent="0.35">
      <c r="B877" s="296">
        <v>45536</v>
      </c>
      <c r="C877" s="316" t="str">
        <f>C8</f>
        <v>Orientación ciudadana</v>
      </c>
      <c r="D877" s="352">
        <v>9</v>
      </c>
      <c r="E877" s="352">
        <v>47</v>
      </c>
      <c r="F877" s="349">
        <v>26</v>
      </c>
      <c r="G877" s="353">
        <v>4</v>
      </c>
      <c r="H877" s="360">
        <v>18</v>
      </c>
      <c r="I877" s="351" t="s">
        <v>22</v>
      </c>
      <c r="J877" s="351" t="s">
        <v>22</v>
      </c>
      <c r="K877" s="351" t="s">
        <v>22</v>
      </c>
      <c r="L877" s="351" t="s">
        <v>22</v>
      </c>
      <c r="M877" s="352"/>
      <c r="N877" s="352"/>
      <c r="O877" s="349">
        <f t="shared" si="68"/>
        <v>104</v>
      </c>
    </row>
    <row r="878" spans="2:15" x14ac:dyDescent="0.35">
      <c r="B878" s="296">
        <v>45536</v>
      </c>
      <c r="C878" s="316" t="s">
        <v>26</v>
      </c>
      <c r="D878" s="352">
        <v>35</v>
      </c>
      <c r="E878" s="352">
        <v>45</v>
      </c>
      <c r="F878" s="353">
        <v>132</v>
      </c>
      <c r="G878" s="352">
        <v>29</v>
      </c>
      <c r="H878" s="360">
        <v>14</v>
      </c>
      <c r="I878" s="351" t="s">
        <v>22</v>
      </c>
      <c r="J878" s="360">
        <v>6</v>
      </c>
      <c r="K878" s="351" t="s">
        <v>22</v>
      </c>
      <c r="L878" s="351" t="s">
        <v>22</v>
      </c>
      <c r="M878" s="352">
        <v>2897</v>
      </c>
      <c r="N878" s="352">
        <v>12751</v>
      </c>
      <c r="O878" s="349">
        <f t="shared" si="68"/>
        <v>15909</v>
      </c>
    </row>
    <row r="879" spans="2:15" x14ac:dyDescent="0.35">
      <c r="B879" s="296">
        <v>45536</v>
      </c>
      <c r="C879" s="316" t="s">
        <v>27</v>
      </c>
      <c r="D879" s="352">
        <v>4</v>
      </c>
      <c r="E879" s="360">
        <v>18</v>
      </c>
      <c r="F879" s="353">
        <v>248</v>
      </c>
      <c r="G879" s="352">
        <v>2</v>
      </c>
      <c r="H879" s="366">
        <v>8</v>
      </c>
      <c r="I879" s="360">
        <v>1</v>
      </c>
      <c r="J879" s="360"/>
      <c r="K879" s="351" t="s">
        <v>22</v>
      </c>
      <c r="L879" s="352">
        <v>15</v>
      </c>
      <c r="M879" s="351" t="s">
        <v>22</v>
      </c>
      <c r="N879" s="351" t="s">
        <v>22</v>
      </c>
      <c r="O879" s="349">
        <f t="shared" si="68"/>
        <v>296</v>
      </c>
    </row>
    <row r="880" spans="2:15" x14ac:dyDescent="0.35">
      <c r="B880" s="296">
        <v>45536</v>
      </c>
      <c r="C880" s="316" t="s">
        <v>28</v>
      </c>
      <c r="D880" s="364">
        <v>167</v>
      </c>
      <c r="E880" s="351" t="s">
        <v>22</v>
      </c>
      <c r="F880" s="351" t="s">
        <v>22</v>
      </c>
      <c r="G880" s="351" t="s">
        <v>22</v>
      </c>
      <c r="H880" s="351" t="s">
        <v>22</v>
      </c>
      <c r="I880" s="351" t="s">
        <v>22</v>
      </c>
      <c r="J880" s="351" t="s">
        <v>22</v>
      </c>
      <c r="K880" s="351" t="s">
        <v>22</v>
      </c>
      <c r="L880" s="351" t="s">
        <v>22</v>
      </c>
      <c r="M880" s="351" t="s">
        <v>22</v>
      </c>
      <c r="N880" s="351" t="s">
        <v>22</v>
      </c>
      <c r="O880" s="349">
        <f t="shared" si="68"/>
        <v>167</v>
      </c>
    </row>
    <row r="881" spans="2:15" x14ac:dyDescent="0.35">
      <c r="B881" s="296">
        <v>45536</v>
      </c>
      <c r="C881" s="316" t="s">
        <v>29</v>
      </c>
      <c r="D881" s="352">
        <v>100</v>
      </c>
      <c r="E881" s="352">
        <v>78</v>
      </c>
      <c r="F881" s="353">
        <v>351</v>
      </c>
      <c r="G881" s="353">
        <v>16</v>
      </c>
      <c r="H881" s="366">
        <v>105</v>
      </c>
      <c r="I881" s="351" t="s">
        <v>22</v>
      </c>
      <c r="J881" s="360">
        <v>1</v>
      </c>
      <c r="K881" s="352">
        <v>694</v>
      </c>
      <c r="L881" s="351" t="s">
        <v>22</v>
      </c>
      <c r="M881" s="351" t="s">
        <v>22</v>
      </c>
      <c r="N881" s="351" t="s">
        <v>22</v>
      </c>
      <c r="O881" s="349">
        <f t="shared" si="68"/>
        <v>1345</v>
      </c>
    </row>
    <row r="882" spans="2:15" x14ac:dyDescent="0.35">
      <c r="B882" s="296">
        <v>45536</v>
      </c>
      <c r="C882" s="316" t="s">
        <v>30</v>
      </c>
      <c r="D882" s="352">
        <v>24</v>
      </c>
      <c r="E882" s="352">
        <v>65</v>
      </c>
      <c r="F882" s="353">
        <v>32</v>
      </c>
      <c r="G882" s="352">
        <v>6</v>
      </c>
      <c r="H882" s="360">
        <v>8</v>
      </c>
      <c r="I882" s="351" t="s">
        <v>22</v>
      </c>
      <c r="J882" s="351" t="s">
        <v>22</v>
      </c>
      <c r="K882" s="351" t="s">
        <v>22</v>
      </c>
      <c r="L882" s="351" t="s">
        <v>22</v>
      </c>
      <c r="M882" s="351" t="s">
        <v>22</v>
      </c>
      <c r="N882" s="351" t="s">
        <v>22</v>
      </c>
      <c r="O882" s="349">
        <f t="shared" si="68"/>
        <v>135</v>
      </c>
    </row>
    <row r="883" spans="2:15" x14ac:dyDescent="0.35">
      <c r="B883" s="296">
        <v>45536</v>
      </c>
      <c r="C883" s="316" t="s">
        <v>31</v>
      </c>
      <c r="D883" s="352">
        <v>132</v>
      </c>
      <c r="E883" s="352">
        <v>101</v>
      </c>
      <c r="F883" s="353">
        <v>136</v>
      </c>
      <c r="G883" s="352">
        <v>23</v>
      </c>
      <c r="H883" s="360">
        <v>24</v>
      </c>
      <c r="I883" s="351" t="s">
        <v>22</v>
      </c>
      <c r="J883" s="360">
        <v>3</v>
      </c>
      <c r="K883" s="356"/>
      <c r="L883" s="352">
        <v>187</v>
      </c>
      <c r="M883" s="351" t="s">
        <v>22</v>
      </c>
      <c r="N883" s="351" t="s">
        <v>22</v>
      </c>
      <c r="O883" s="349">
        <f t="shared" si="68"/>
        <v>606</v>
      </c>
    </row>
    <row r="884" spans="2:15" x14ac:dyDescent="0.35">
      <c r="B884" s="296">
        <v>45536</v>
      </c>
      <c r="C884" s="316" t="s">
        <v>41</v>
      </c>
      <c r="D884" s="352">
        <v>17</v>
      </c>
      <c r="E884" s="352">
        <v>316</v>
      </c>
      <c r="F884" s="353">
        <v>154</v>
      </c>
      <c r="G884" s="353">
        <v>381</v>
      </c>
      <c r="H884" s="366">
        <v>138</v>
      </c>
      <c r="I884" s="351" t="s">
        <v>22</v>
      </c>
      <c r="J884" s="366">
        <v>19</v>
      </c>
      <c r="K884" s="351" t="s">
        <v>22</v>
      </c>
      <c r="L884" s="351" t="s">
        <v>22</v>
      </c>
      <c r="M884" s="351" t="s">
        <v>22</v>
      </c>
      <c r="N884" s="351" t="s">
        <v>22</v>
      </c>
      <c r="O884" s="349">
        <f t="shared" si="68"/>
        <v>1025</v>
      </c>
    </row>
    <row r="885" spans="2:15" x14ac:dyDescent="0.35">
      <c r="B885" s="296">
        <v>45536</v>
      </c>
      <c r="C885" s="316" t="s">
        <v>32</v>
      </c>
      <c r="D885" s="351" t="s">
        <v>22</v>
      </c>
      <c r="E885" s="351" t="s">
        <v>22</v>
      </c>
      <c r="F885" s="353">
        <v>96</v>
      </c>
      <c r="G885" s="351" t="s">
        <v>22</v>
      </c>
      <c r="H885" s="351" t="s">
        <v>22</v>
      </c>
      <c r="I885" s="351" t="s">
        <v>22</v>
      </c>
      <c r="J885" s="351" t="s">
        <v>22</v>
      </c>
      <c r="K885" s="351" t="s">
        <v>22</v>
      </c>
      <c r="L885" s="351" t="s">
        <v>22</v>
      </c>
      <c r="M885" s="351" t="s">
        <v>22</v>
      </c>
      <c r="N885" s="351" t="s">
        <v>22</v>
      </c>
      <c r="O885" s="349">
        <f t="shared" si="68"/>
        <v>96</v>
      </c>
    </row>
    <row r="886" spans="2:15" x14ac:dyDescent="0.35">
      <c r="B886" s="296">
        <v>45536</v>
      </c>
      <c r="C886" s="316" t="s">
        <v>33</v>
      </c>
      <c r="D886" s="351" t="s">
        <v>22</v>
      </c>
      <c r="E886" s="351" t="s">
        <v>22</v>
      </c>
      <c r="F886" s="352">
        <v>8</v>
      </c>
      <c r="G886" s="351" t="s">
        <v>22</v>
      </c>
      <c r="H886" s="351" t="s">
        <v>22</v>
      </c>
      <c r="I886" s="351" t="s">
        <v>22</v>
      </c>
      <c r="J886" s="351" t="s">
        <v>22</v>
      </c>
      <c r="K886" s="351" t="s">
        <v>22</v>
      </c>
      <c r="L886" s="351" t="s">
        <v>22</v>
      </c>
      <c r="M886" s="351" t="s">
        <v>22</v>
      </c>
      <c r="N886" s="351" t="s">
        <v>22</v>
      </c>
      <c r="O886" s="349">
        <f t="shared" si="68"/>
        <v>8</v>
      </c>
    </row>
    <row r="887" spans="2:15" x14ac:dyDescent="0.35">
      <c r="B887" s="296">
        <v>45536</v>
      </c>
      <c r="C887" s="316" t="s">
        <v>35</v>
      </c>
      <c r="D887" s="351" t="s">
        <v>22</v>
      </c>
      <c r="E887" s="351" t="s">
        <v>22</v>
      </c>
      <c r="F887" s="351" t="s">
        <v>22</v>
      </c>
      <c r="G887" s="351" t="s">
        <v>22</v>
      </c>
      <c r="H887" s="360"/>
      <c r="I887" s="351" t="s">
        <v>22</v>
      </c>
      <c r="J887" s="360">
        <v>3</v>
      </c>
      <c r="K887" s="351" t="s">
        <v>22</v>
      </c>
      <c r="L887" s="351" t="s">
        <v>22</v>
      </c>
      <c r="M887" s="351" t="s">
        <v>22</v>
      </c>
      <c r="N887" s="351" t="s">
        <v>22</v>
      </c>
      <c r="O887" s="349">
        <f t="shared" si="68"/>
        <v>3</v>
      </c>
    </row>
    <row r="888" spans="2:15" x14ac:dyDescent="0.35">
      <c r="B888" s="296">
        <v>45536</v>
      </c>
      <c r="C888" s="316" t="s">
        <v>40</v>
      </c>
      <c r="D888" s="351" t="s">
        <v>22</v>
      </c>
      <c r="E888" s="352">
        <v>8</v>
      </c>
      <c r="F888" s="353">
        <v>20</v>
      </c>
      <c r="G888" s="351" t="s">
        <v>22</v>
      </c>
      <c r="H888" s="360">
        <v>6</v>
      </c>
      <c r="I888" s="351" t="s">
        <v>22</v>
      </c>
      <c r="J888" s="360"/>
      <c r="K888" s="351" t="s">
        <v>22</v>
      </c>
      <c r="L888" s="351" t="s">
        <v>22</v>
      </c>
      <c r="M888" s="351" t="s">
        <v>22</v>
      </c>
      <c r="N888" s="351" t="s">
        <v>22</v>
      </c>
      <c r="O888" s="349">
        <f t="shared" si="68"/>
        <v>34</v>
      </c>
    </row>
    <row r="889" spans="2:15" x14ac:dyDescent="0.35">
      <c r="B889" s="296">
        <v>45536</v>
      </c>
      <c r="C889" s="316" t="s">
        <v>36</v>
      </c>
      <c r="D889" s="351" t="s">
        <v>22</v>
      </c>
      <c r="E889" s="351" t="s">
        <v>22</v>
      </c>
      <c r="F889" s="352">
        <v>1</v>
      </c>
      <c r="G889" s="351" t="s">
        <v>22</v>
      </c>
      <c r="H889" s="360"/>
      <c r="I889" s="351" t="s">
        <v>22</v>
      </c>
      <c r="J889" s="360">
        <v>1</v>
      </c>
      <c r="K889" s="351" t="s">
        <v>22</v>
      </c>
      <c r="L889" s="351" t="s">
        <v>22</v>
      </c>
      <c r="M889" s="351" t="s">
        <v>22</v>
      </c>
      <c r="N889" s="351" t="s">
        <v>22</v>
      </c>
      <c r="O889" s="349">
        <f t="shared" si="68"/>
        <v>2</v>
      </c>
    </row>
    <row r="890" spans="2:15" x14ac:dyDescent="0.35">
      <c r="B890" s="296">
        <v>45536</v>
      </c>
      <c r="C890" s="316" t="s">
        <v>42</v>
      </c>
      <c r="D890" s="351" t="s">
        <v>22</v>
      </c>
      <c r="E890" s="351" t="s">
        <v>22</v>
      </c>
      <c r="F890" s="354"/>
      <c r="G890" s="351" t="s">
        <v>22</v>
      </c>
      <c r="H890" s="351" t="s">
        <v>22</v>
      </c>
      <c r="I890" s="351" t="s">
        <v>22</v>
      </c>
      <c r="J890" s="351" t="s">
        <v>22</v>
      </c>
      <c r="K890" s="351" t="s">
        <v>22</v>
      </c>
      <c r="L890" s="351" t="s">
        <v>22</v>
      </c>
      <c r="M890" s="351" t="s">
        <v>22</v>
      </c>
      <c r="N890" s="351" t="s">
        <v>22</v>
      </c>
      <c r="O890" s="349">
        <f t="shared" si="68"/>
        <v>0</v>
      </c>
    </row>
    <row r="891" spans="2:15" x14ac:dyDescent="0.35">
      <c r="B891" s="296">
        <v>45536</v>
      </c>
      <c r="C891" s="316" t="s">
        <v>43</v>
      </c>
      <c r="D891" s="352">
        <v>10</v>
      </c>
      <c r="E891" s="351" t="s">
        <v>22</v>
      </c>
      <c r="F891" s="353">
        <v>1</v>
      </c>
      <c r="G891" s="351" t="s">
        <v>22</v>
      </c>
      <c r="H891" s="351" t="s">
        <v>22</v>
      </c>
      <c r="I891" s="351" t="s">
        <v>22</v>
      </c>
      <c r="J891" s="351" t="s">
        <v>22</v>
      </c>
      <c r="K891" s="351" t="s">
        <v>22</v>
      </c>
      <c r="L891" s="351" t="s">
        <v>22</v>
      </c>
      <c r="M891" s="351" t="s">
        <v>22</v>
      </c>
      <c r="N891" s="351" t="s">
        <v>22</v>
      </c>
      <c r="O891" s="349">
        <f t="shared" si="68"/>
        <v>11</v>
      </c>
    </row>
    <row r="892" spans="2:15" x14ac:dyDescent="0.35">
      <c r="B892" s="296">
        <v>45536</v>
      </c>
      <c r="C892" s="316" t="s">
        <v>37</v>
      </c>
      <c r="D892" s="351" t="s">
        <v>22</v>
      </c>
      <c r="E892" s="351" t="s">
        <v>22</v>
      </c>
      <c r="F892" s="351" t="s">
        <v>22</v>
      </c>
      <c r="G892" s="351" t="s">
        <v>22</v>
      </c>
      <c r="H892" s="351" t="s">
        <v>22</v>
      </c>
      <c r="I892" s="351" t="s">
        <v>22</v>
      </c>
      <c r="J892" s="351" t="s">
        <v>22</v>
      </c>
      <c r="K892" s="351" t="s">
        <v>22</v>
      </c>
      <c r="L892" s="351" t="s">
        <v>22</v>
      </c>
      <c r="M892" s="351" t="s">
        <v>22</v>
      </c>
      <c r="N892" s="351" t="s">
        <v>22</v>
      </c>
      <c r="O892" s="349">
        <f t="shared" si="68"/>
        <v>0</v>
      </c>
    </row>
    <row r="893" spans="2:15" x14ac:dyDescent="0.35">
      <c r="B893" s="300">
        <v>45536</v>
      </c>
      <c r="C893" s="324" t="s">
        <v>38</v>
      </c>
      <c r="D893" s="346">
        <v>1402</v>
      </c>
      <c r="E893" s="346">
        <v>1809</v>
      </c>
      <c r="F893" s="346">
        <v>2782</v>
      </c>
      <c r="G893" s="346">
        <v>945</v>
      </c>
      <c r="H893" s="325">
        <v>968</v>
      </c>
      <c r="I893" s="325">
        <v>46</v>
      </c>
      <c r="J893" s="325">
        <v>262</v>
      </c>
      <c r="K893" s="325">
        <v>694</v>
      </c>
      <c r="L893" s="346">
        <v>1105</v>
      </c>
      <c r="M893" s="346">
        <v>2897</v>
      </c>
      <c r="N893" s="346">
        <v>12751</v>
      </c>
      <c r="O893" s="368">
        <f>+SUM(D893:N893)</f>
        <v>25661</v>
      </c>
    </row>
    <row r="894" spans="2:15" x14ac:dyDescent="0.35">
      <c r="B894" s="388" t="s">
        <v>39</v>
      </c>
      <c r="C894" s="389"/>
      <c r="D894" s="369">
        <f>+D893+D873+D853</f>
        <v>4162</v>
      </c>
      <c r="E894" s="369">
        <f t="shared" ref="E894:N894" si="69">+E893+E873+E853</f>
        <v>5884</v>
      </c>
      <c r="F894" s="369">
        <f t="shared" si="69"/>
        <v>8386</v>
      </c>
      <c r="G894" s="369">
        <f t="shared" si="69"/>
        <v>3814</v>
      </c>
      <c r="H894" s="369">
        <f t="shared" si="69"/>
        <v>3229</v>
      </c>
      <c r="I894" s="369">
        <f t="shared" si="69"/>
        <v>126</v>
      </c>
      <c r="J894" s="369">
        <f t="shared" si="69"/>
        <v>956</v>
      </c>
      <c r="K894" s="369">
        <f t="shared" si="69"/>
        <v>2077</v>
      </c>
      <c r="L894" s="369">
        <f t="shared" si="69"/>
        <v>2982</v>
      </c>
      <c r="M894" s="369">
        <f t="shared" si="69"/>
        <v>6678</v>
      </c>
      <c r="N894" s="369">
        <f t="shared" si="69"/>
        <v>59319</v>
      </c>
      <c r="O894" s="369">
        <f>+O893+O873+O853</f>
        <v>97613</v>
      </c>
    </row>
    <row r="895" spans="2:15" x14ac:dyDescent="0.35">
      <c r="B895" s="296">
        <v>45566</v>
      </c>
      <c r="C895" s="316" t="s">
        <v>21</v>
      </c>
      <c r="D895" s="349">
        <v>378</v>
      </c>
      <c r="E895" s="349">
        <v>835</v>
      </c>
      <c r="F895" s="353">
        <v>946</v>
      </c>
      <c r="G895" s="350">
        <v>126</v>
      </c>
      <c r="H895" s="365">
        <v>372</v>
      </c>
      <c r="I895" s="365">
        <v>10</v>
      </c>
      <c r="J895" s="365">
        <v>77</v>
      </c>
      <c r="K895" s="351" t="s">
        <v>22</v>
      </c>
      <c r="L895" s="350">
        <v>892</v>
      </c>
      <c r="M895" s="350"/>
      <c r="N895" s="350"/>
      <c r="O895" s="349">
        <f>+SUM(D895:N895)</f>
        <v>3636</v>
      </c>
    </row>
    <row r="896" spans="2:15" x14ac:dyDescent="0.35">
      <c r="B896" s="296">
        <v>45566</v>
      </c>
      <c r="C896" s="316" t="s">
        <v>23</v>
      </c>
      <c r="D896" s="352">
        <v>391</v>
      </c>
      <c r="E896" s="352">
        <v>517</v>
      </c>
      <c r="F896" s="353">
        <v>641</v>
      </c>
      <c r="G896" s="353">
        <v>428</v>
      </c>
      <c r="H896" s="366">
        <v>274</v>
      </c>
      <c r="I896" s="360">
        <v>68</v>
      </c>
      <c r="J896" s="366">
        <v>233</v>
      </c>
      <c r="K896" s="351" t="s">
        <v>22</v>
      </c>
      <c r="L896" s="351" t="s">
        <v>22</v>
      </c>
      <c r="M896" s="351" t="s">
        <v>22</v>
      </c>
      <c r="N896" s="351" t="s">
        <v>22</v>
      </c>
      <c r="O896" s="349">
        <v>2552</v>
      </c>
    </row>
    <row r="897" spans="2:15" x14ac:dyDescent="0.35">
      <c r="B897" s="296">
        <v>45566</v>
      </c>
      <c r="C897" s="316" t="s">
        <v>24</v>
      </c>
      <c r="D897" s="352">
        <v>23</v>
      </c>
      <c r="E897" s="352">
        <v>18</v>
      </c>
      <c r="F897" s="363">
        <v>82</v>
      </c>
      <c r="G897" s="353">
        <v>3</v>
      </c>
      <c r="H897" s="366">
        <v>4</v>
      </c>
      <c r="I897" s="360"/>
      <c r="J897" s="360">
        <v>2</v>
      </c>
      <c r="K897" s="351" t="s">
        <v>22</v>
      </c>
      <c r="L897" s="351" t="s">
        <v>22</v>
      </c>
      <c r="M897" s="351" t="s">
        <v>22</v>
      </c>
      <c r="N897" s="351" t="s">
        <v>22</v>
      </c>
      <c r="O897" s="349">
        <v>132</v>
      </c>
    </row>
    <row r="898" spans="2:15" x14ac:dyDescent="0.35">
      <c r="B898" s="296">
        <v>45566</v>
      </c>
      <c r="C898" s="316" t="str">
        <f>C28</f>
        <v>Otras razones</v>
      </c>
      <c r="D898" s="352">
        <v>53</v>
      </c>
      <c r="E898" s="352">
        <v>21</v>
      </c>
      <c r="F898" s="349">
        <v>153</v>
      </c>
      <c r="G898" s="353">
        <v>104</v>
      </c>
      <c r="H898" s="360">
        <v>21</v>
      </c>
      <c r="I898" s="351" t="s">
        <v>22</v>
      </c>
      <c r="J898" s="360">
        <v>1</v>
      </c>
      <c r="K898" s="351" t="s">
        <v>22</v>
      </c>
      <c r="L898" s="354"/>
      <c r="M898" s="352">
        <v>1778</v>
      </c>
      <c r="N898" s="352">
        <v>9815</v>
      </c>
      <c r="O898" s="349">
        <v>353</v>
      </c>
    </row>
    <row r="899" spans="2:15" x14ac:dyDescent="0.35">
      <c r="B899" s="296">
        <v>45566</v>
      </c>
      <c r="C899" s="316" t="s">
        <v>27</v>
      </c>
      <c r="D899" s="352">
        <v>15</v>
      </c>
      <c r="E899" s="360">
        <v>23</v>
      </c>
      <c r="F899" s="353">
        <v>219</v>
      </c>
      <c r="G899" s="352">
        <v>5</v>
      </c>
      <c r="H899" s="366">
        <v>7</v>
      </c>
      <c r="I899" s="360">
        <v>1</v>
      </c>
      <c r="J899" s="360">
        <v>4</v>
      </c>
      <c r="K899" s="351" t="s">
        <v>22</v>
      </c>
      <c r="L899" s="352">
        <v>8</v>
      </c>
      <c r="M899" s="356"/>
      <c r="N899" s="356"/>
      <c r="O899" s="349">
        <v>282</v>
      </c>
    </row>
    <row r="900" spans="2:15" x14ac:dyDescent="0.35">
      <c r="B900" s="296">
        <v>45566</v>
      </c>
      <c r="C900" s="316" t="s">
        <v>28</v>
      </c>
      <c r="D900" s="364">
        <v>229</v>
      </c>
      <c r="E900" s="356"/>
      <c r="F900" s="356"/>
      <c r="G900" s="356"/>
      <c r="H900" s="360"/>
      <c r="I900" s="351" t="s">
        <v>22</v>
      </c>
      <c r="J900" s="351" t="s">
        <v>22</v>
      </c>
      <c r="K900" s="351" t="s">
        <v>22</v>
      </c>
      <c r="L900" s="351" t="s">
        <v>22</v>
      </c>
      <c r="M900" s="351" t="s">
        <v>22</v>
      </c>
      <c r="N900" s="351" t="s">
        <v>22</v>
      </c>
      <c r="O900" s="349">
        <v>229</v>
      </c>
    </row>
    <row r="901" spans="2:15" x14ac:dyDescent="0.35">
      <c r="B901" s="296">
        <v>45566</v>
      </c>
      <c r="C901" s="316" t="s">
        <v>29</v>
      </c>
      <c r="D901" s="352">
        <v>88</v>
      </c>
      <c r="E901" s="352">
        <v>94</v>
      </c>
      <c r="F901" s="353">
        <v>471</v>
      </c>
      <c r="G901" s="353">
        <v>22</v>
      </c>
      <c r="H901" s="366">
        <v>36</v>
      </c>
      <c r="I901" s="351" t="s">
        <v>22</v>
      </c>
      <c r="J901" s="360">
        <v>4</v>
      </c>
      <c r="K901" s="352">
        <v>749</v>
      </c>
      <c r="L901" s="351" t="s">
        <v>22</v>
      </c>
      <c r="M901" s="351" t="s">
        <v>22</v>
      </c>
      <c r="N901" s="351" t="s">
        <v>22</v>
      </c>
      <c r="O901" s="349">
        <v>1464</v>
      </c>
    </row>
    <row r="902" spans="2:15" x14ac:dyDescent="0.35">
      <c r="B902" s="296">
        <v>45566</v>
      </c>
      <c r="C902" s="316" t="s">
        <v>30</v>
      </c>
      <c r="D902" s="352">
        <v>39</v>
      </c>
      <c r="E902" s="352">
        <v>60</v>
      </c>
      <c r="F902" s="353">
        <v>51</v>
      </c>
      <c r="G902" s="352">
        <v>21</v>
      </c>
      <c r="H902" s="360">
        <v>4</v>
      </c>
      <c r="I902" s="351" t="s">
        <v>22</v>
      </c>
      <c r="J902" s="351" t="s">
        <v>22</v>
      </c>
      <c r="K902" s="351" t="s">
        <v>22</v>
      </c>
      <c r="L902" s="351" t="s">
        <v>22</v>
      </c>
      <c r="M902" s="351" t="s">
        <v>22</v>
      </c>
      <c r="N902" s="351" t="s">
        <v>22</v>
      </c>
      <c r="O902" s="349">
        <v>175</v>
      </c>
    </row>
    <row r="903" spans="2:15" x14ac:dyDescent="0.35">
      <c r="B903" s="296">
        <v>45566</v>
      </c>
      <c r="C903" s="316" t="s">
        <v>31</v>
      </c>
      <c r="D903" s="352">
        <v>102</v>
      </c>
      <c r="E903" s="352">
        <v>189</v>
      </c>
      <c r="F903" s="353">
        <v>122</v>
      </c>
      <c r="G903" s="352">
        <v>17</v>
      </c>
      <c r="H903" s="360">
        <v>27</v>
      </c>
      <c r="I903" s="351" t="s">
        <v>22</v>
      </c>
      <c r="J903" s="360">
        <v>3</v>
      </c>
      <c r="K903" s="356"/>
      <c r="L903" s="352">
        <v>178</v>
      </c>
      <c r="M903" s="351" t="s">
        <v>22</v>
      </c>
      <c r="N903" s="351" t="s">
        <v>22</v>
      </c>
      <c r="O903" s="349">
        <v>638</v>
      </c>
    </row>
    <row r="904" spans="2:15" x14ac:dyDescent="0.35">
      <c r="B904" s="296">
        <v>45566</v>
      </c>
      <c r="C904" s="316" t="s">
        <v>41</v>
      </c>
      <c r="D904" s="352">
        <v>24</v>
      </c>
      <c r="E904" s="352">
        <v>427</v>
      </c>
      <c r="F904" s="353">
        <v>100</v>
      </c>
      <c r="G904" s="353">
        <v>142</v>
      </c>
      <c r="H904" s="366">
        <v>246</v>
      </c>
      <c r="I904" s="351" t="s">
        <v>22</v>
      </c>
      <c r="J904" s="366">
        <v>12</v>
      </c>
      <c r="K904" s="351" t="s">
        <v>22</v>
      </c>
      <c r="L904" s="351" t="s">
        <v>22</v>
      </c>
      <c r="M904" s="351" t="s">
        <v>22</v>
      </c>
      <c r="N904" s="351" t="s">
        <v>22</v>
      </c>
      <c r="O904" s="349">
        <v>951</v>
      </c>
    </row>
    <row r="905" spans="2:15" x14ac:dyDescent="0.35">
      <c r="B905" s="296">
        <v>45566</v>
      </c>
      <c r="C905" s="316" t="s">
        <v>32</v>
      </c>
      <c r="D905" s="351" t="s">
        <v>22</v>
      </c>
      <c r="E905" s="351" t="s">
        <v>22</v>
      </c>
      <c r="F905" s="353">
        <v>66</v>
      </c>
      <c r="G905" s="356"/>
      <c r="H905" s="360"/>
      <c r="I905" s="351" t="s">
        <v>22</v>
      </c>
      <c r="J905" s="360"/>
      <c r="K905" s="351" t="s">
        <v>22</v>
      </c>
      <c r="L905" s="351" t="s">
        <v>22</v>
      </c>
      <c r="M905" s="351" t="s">
        <v>22</v>
      </c>
      <c r="N905" s="351" t="s">
        <v>22</v>
      </c>
      <c r="O905" s="349">
        <v>66</v>
      </c>
    </row>
    <row r="906" spans="2:15" x14ac:dyDescent="0.35">
      <c r="B906" s="296">
        <v>45566</v>
      </c>
      <c r="C906" s="316" t="s">
        <v>33</v>
      </c>
      <c r="D906" s="351" t="s">
        <v>22</v>
      </c>
      <c r="E906" s="351" t="s">
        <v>22</v>
      </c>
      <c r="F906" s="352">
        <v>3</v>
      </c>
      <c r="G906" s="356"/>
      <c r="H906" s="360"/>
      <c r="I906" s="351" t="s">
        <v>22</v>
      </c>
      <c r="J906" s="360"/>
      <c r="K906" s="351" t="s">
        <v>22</v>
      </c>
      <c r="L906" s="351" t="s">
        <v>22</v>
      </c>
      <c r="M906" s="351" t="s">
        <v>22</v>
      </c>
      <c r="N906" s="351" t="s">
        <v>22</v>
      </c>
      <c r="O906" s="349">
        <v>3</v>
      </c>
    </row>
    <row r="907" spans="2:15" x14ac:dyDescent="0.35">
      <c r="B907" s="296">
        <v>45567</v>
      </c>
      <c r="C907" s="316" t="s">
        <v>45</v>
      </c>
      <c r="D907" s="351" t="s">
        <v>22</v>
      </c>
      <c r="E907" s="351" t="s">
        <v>22</v>
      </c>
      <c r="F907" s="352"/>
      <c r="G907" s="352">
        <v>1</v>
      </c>
      <c r="H907" s="360">
        <v>1</v>
      </c>
      <c r="I907" s="351" t="s">
        <v>22</v>
      </c>
      <c r="J907" s="360">
        <v>5</v>
      </c>
      <c r="K907" s="351" t="s">
        <v>22</v>
      </c>
      <c r="L907" s="351" t="s">
        <v>22</v>
      </c>
      <c r="M907" s="351" t="s">
        <v>22</v>
      </c>
      <c r="N907" s="351" t="s">
        <v>22</v>
      </c>
      <c r="O907" s="349">
        <v>7</v>
      </c>
    </row>
    <row r="908" spans="2:15" x14ac:dyDescent="0.35">
      <c r="B908" s="296">
        <v>45566</v>
      </c>
      <c r="C908" s="316" t="s">
        <v>35</v>
      </c>
      <c r="D908" s="351" t="s">
        <v>22</v>
      </c>
      <c r="E908" s="351" t="s">
        <v>22</v>
      </c>
      <c r="F908" s="351" t="s">
        <v>22</v>
      </c>
      <c r="G908" s="351" t="s">
        <v>22</v>
      </c>
      <c r="H908" s="351" t="s">
        <v>22</v>
      </c>
      <c r="I908" s="351" t="s">
        <v>22</v>
      </c>
      <c r="J908" s="360">
        <v>5</v>
      </c>
      <c r="K908" s="351" t="s">
        <v>22</v>
      </c>
      <c r="L908" s="351" t="s">
        <v>22</v>
      </c>
      <c r="M908" s="351" t="s">
        <v>22</v>
      </c>
      <c r="N908" s="351" t="s">
        <v>22</v>
      </c>
      <c r="O908" s="349">
        <v>5</v>
      </c>
    </row>
    <row r="909" spans="2:15" x14ac:dyDescent="0.35">
      <c r="B909" s="296">
        <v>45566</v>
      </c>
      <c r="C909" s="316" t="s">
        <v>40</v>
      </c>
      <c r="D909" s="351" t="s">
        <v>22</v>
      </c>
      <c r="E909" s="352">
        <v>6</v>
      </c>
      <c r="F909" s="353">
        <v>54</v>
      </c>
      <c r="G909" s="352"/>
      <c r="H909" s="360">
        <v>8</v>
      </c>
      <c r="I909" s="351" t="s">
        <v>22</v>
      </c>
      <c r="J909" s="360"/>
      <c r="K909" s="351" t="s">
        <v>22</v>
      </c>
      <c r="L909" s="351" t="s">
        <v>22</v>
      </c>
      <c r="M909" s="351" t="s">
        <v>22</v>
      </c>
      <c r="N909" s="351" t="s">
        <v>22</v>
      </c>
      <c r="O909" s="349">
        <v>68</v>
      </c>
    </row>
    <row r="910" spans="2:15" x14ac:dyDescent="0.35">
      <c r="B910" s="296">
        <v>45566</v>
      </c>
      <c r="C910" s="316" t="s">
        <v>36</v>
      </c>
      <c r="D910" s="351" t="s">
        <v>22</v>
      </c>
      <c r="E910" s="356"/>
      <c r="F910" s="352"/>
      <c r="G910" s="356"/>
      <c r="H910" s="360"/>
      <c r="I910" s="351" t="s">
        <v>22</v>
      </c>
      <c r="J910" s="360">
        <v>3</v>
      </c>
      <c r="K910" s="351" t="s">
        <v>22</v>
      </c>
      <c r="L910" s="351" t="s">
        <v>22</v>
      </c>
      <c r="M910" s="351" t="s">
        <v>22</v>
      </c>
      <c r="N910" s="351" t="s">
        <v>22</v>
      </c>
      <c r="O910" s="349">
        <v>3</v>
      </c>
    </row>
    <row r="911" spans="2:15" x14ac:dyDescent="0.35">
      <c r="B911" s="296">
        <v>45567</v>
      </c>
      <c r="C911" s="316" t="s">
        <v>25</v>
      </c>
      <c r="D911" s="352">
        <v>5</v>
      </c>
      <c r="E911" s="352">
        <v>34</v>
      </c>
      <c r="F911" s="353">
        <v>8</v>
      </c>
      <c r="G911" s="356"/>
      <c r="H911" s="360">
        <v>20</v>
      </c>
      <c r="I911" s="351" t="s">
        <v>22</v>
      </c>
      <c r="J911" s="360"/>
      <c r="K911" s="351" t="s">
        <v>22</v>
      </c>
      <c r="L911" s="351" t="s">
        <v>22</v>
      </c>
      <c r="M911" s="351" t="s">
        <v>22</v>
      </c>
      <c r="N911" s="351" t="s">
        <v>22</v>
      </c>
      <c r="O911" s="349">
        <v>67</v>
      </c>
    </row>
    <row r="912" spans="2:15" x14ac:dyDescent="0.35">
      <c r="B912" s="296">
        <v>45568</v>
      </c>
      <c r="C912" s="316" t="s">
        <v>46</v>
      </c>
      <c r="D912" s="352"/>
      <c r="E912" s="352">
        <v>1</v>
      </c>
      <c r="F912" s="353"/>
      <c r="G912" s="351" t="s">
        <v>22</v>
      </c>
      <c r="H912" s="351" t="s">
        <v>22</v>
      </c>
      <c r="I912" s="351" t="s">
        <v>22</v>
      </c>
      <c r="J912" s="351" t="s">
        <v>22</v>
      </c>
      <c r="K912" s="351" t="s">
        <v>22</v>
      </c>
      <c r="L912" s="351" t="s">
        <v>22</v>
      </c>
      <c r="M912" s="351" t="s">
        <v>22</v>
      </c>
      <c r="N912" s="351" t="s">
        <v>22</v>
      </c>
      <c r="O912" s="349">
        <v>1</v>
      </c>
    </row>
    <row r="913" spans="2:15" x14ac:dyDescent="0.35">
      <c r="B913" s="296">
        <v>45566</v>
      </c>
      <c r="C913" s="316" t="s">
        <v>42</v>
      </c>
      <c r="D913" s="351" t="s">
        <v>22</v>
      </c>
      <c r="E913" s="351" t="s">
        <v>22</v>
      </c>
      <c r="F913" s="351" t="s">
        <v>22</v>
      </c>
      <c r="G913" s="351" t="s">
        <v>22</v>
      </c>
      <c r="H913" s="351" t="s">
        <v>22</v>
      </c>
      <c r="I913" s="351" t="s">
        <v>22</v>
      </c>
      <c r="J913" s="351" t="s">
        <v>22</v>
      </c>
      <c r="K913" s="351" t="s">
        <v>22</v>
      </c>
      <c r="L913" s="351" t="s">
        <v>22</v>
      </c>
      <c r="M913" s="351" t="s">
        <v>22</v>
      </c>
      <c r="N913" s="351" t="s">
        <v>22</v>
      </c>
      <c r="O913" s="351" t="s">
        <v>22</v>
      </c>
    </row>
    <row r="914" spans="2:15" x14ac:dyDescent="0.35">
      <c r="B914" s="296">
        <v>45566</v>
      </c>
      <c r="C914" s="316" t="s">
        <v>43</v>
      </c>
      <c r="D914" s="352">
        <v>7</v>
      </c>
      <c r="E914" s="352"/>
      <c r="F914" s="353">
        <v>4</v>
      </c>
      <c r="G914" s="351" t="s">
        <v>22</v>
      </c>
      <c r="H914" s="351" t="s">
        <v>22</v>
      </c>
      <c r="I914" s="351" t="s">
        <v>22</v>
      </c>
      <c r="J914" s="351" t="s">
        <v>22</v>
      </c>
      <c r="K914" s="351" t="s">
        <v>22</v>
      </c>
      <c r="L914" s="351" t="s">
        <v>22</v>
      </c>
      <c r="M914" s="351" t="s">
        <v>22</v>
      </c>
      <c r="N914" s="351" t="s">
        <v>22</v>
      </c>
      <c r="O914" s="349">
        <v>11</v>
      </c>
    </row>
    <row r="915" spans="2:15" x14ac:dyDescent="0.35">
      <c r="B915" s="296">
        <v>45566</v>
      </c>
      <c r="C915" s="316" t="s">
        <v>37</v>
      </c>
      <c r="D915" s="351" t="s">
        <v>22</v>
      </c>
      <c r="E915" s="351" t="s">
        <v>22</v>
      </c>
      <c r="F915" s="351" t="s">
        <v>22</v>
      </c>
      <c r="G915" s="351" t="s">
        <v>22</v>
      </c>
      <c r="H915" s="351" t="s">
        <v>22</v>
      </c>
      <c r="I915" s="351" t="s">
        <v>22</v>
      </c>
      <c r="J915" s="351" t="s">
        <v>22</v>
      </c>
      <c r="K915" s="351" t="s">
        <v>22</v>
      </c>
      <c r="L915" s="351" t="s">
        <v>22</v>
      </c>
      <c r="M915" s="351" t="s">
        <v>22</v>
      </c>
      <c r="N915" s="351" t="s">
        <v>22</v>
      </c>
      <c r="O915" s="351" t="s">
        <v>22</v>
      </c>
    </row>
    <row r="916" spans="2:15" x14ac:dyDescent="0.35">
      <c r="B916" s="300">
        <v>45566</v>
      </c>
      <c r="C916" s="370" t="s">
        <v>38</v>
      </c>
      <c r="D916" s="368">
        <v>1354</v>
      </c>
      <c r="E916" s="368">
        <v>2225</v>
      </c>
      <c r="F916" s="368">
        <v>2920</v>
      </c>
      <c r="G916" s="368">
        <v>869</v>
      </c>
      <c r="H916" s="371">
        <v>1020</v>
      </c>
      <c r="I916" s="368">
        <v>79</v>
      </c>
      <c r="J916" s="371">
        <v>349</v>
      </c>
      <c r="K916" s="371">
        <v>749</v>
      </c>
      <c r="L916" s="368">
        <v>1078</v>
      </c>
      <c r="M916" s="368">
        <v>1778</v>
      </c>
      <c r="N916" s="368">
        <v>9815</v>
      </c>
      <c r="O916" s="368">
        <f>+SUM(D916:N916)</f>
        <v>22236</v>
      </c>
    </row>
    <row r="917" spans="2:15" x14ac:dyDescent="0.35">
      <c r="B917" s="296">
        <v>45597</v>
      </c>
      <c r="C917" s="316" t="s">
        <v>21</v>
      </c>
      <c r="D917" s="349">
        <v>354</v>
      </c>
      <c r="E917" s="349">
        <v>669</v>
      </c>
      <c r="F917" s="353">
        <v>1022</v>
      </c>
      <c r="G917" s="350">
        <v>123</v>
      </c>
      <c r="H917" s="365">
        <v>371</v>
      </c>
      <c r="I917" s="365">
        <v>2</v>
      </c>
      <c r="J917" s="365">
        <v>119</v>
      </c>
      <c r="K917" s="367">
        <v>0</v>
      </c>
      <c r="L917" s="350">
        <v>791</v>
      </c>
      <c r="M917" s="351" t="s">
        <v>22</v>
      </c>
      <c r="N917" s="351" t="s">
        <v>22</v>
      </c>
      <c r="O917" s="349">
        <f t="shared" ref="O917:O960" si="70">+D917+E917+F917+G917+H917+I917+J917+K917+L917</f>
        <v>3451</v>
      </c>
    </row>
    <row r="918" spans="2:15" x14ac:dyDescent="0.35">
      <c r="B918" s="296">
        <v>45597</v>
      </c>
      <c r="C918" s="316" t="s">
        <v>23</v>
      </c>
      <c r="D918" s="352">
        <v>387</v>
      </c>
      <c r="E918" s="352">
        <v>348</v>
      </c>
      <c r="F918" s="353">
        <v>704</v>
      </c>
      <c r="G918" s="353">
        <v>233</v>
      </c>
      <c r="H918" s="366">
        <v>261</v>
      </c>
      <c r="I918" s="360">
        <v>51</v>
      </c>
      <c r="J918" s="366">
        <v>90</v>
      </c>
      <c r="K918" s="367">
        <v>0</v>
      </c>
      <c r="L918" s="367">
        <v>0</v>
      </c>
      <c r="M918" s="367">
        <v>0</v>
      </c>
      <c r="N918" s="367">
        <v>0</v>
      </c>
      <c r="O918" s="349">
        <f t="shared" si="70"/>
        <v>2074</v>
      </c>
    </row>
    <row r="919" spans="2:15" x14ac:dyDescent="0.35">
      <c r="B919" s="296">
        <v>45597</v>
      </c>
      <c r="C919" s="316" t="s">
        <v>24</v>
      </c>
      <c r="D919" s="352">
        <v>15</v>
      </c>
      <c r="E919" s="352">
        <v>14</v>
      </c>
      <c r="F919" s="363">
        <v>60</v>
      </c>
      <c r="G919" s="353">
        <v>1</v>
      </c>
      <c r="H919" s="366">
        <v>4</v>
      </c>
      <c r="I919" s="367">
        <v>0</v>
      </c>
      <c r="J919" s="367">
        <v>0</v>
      </c>
      <c r="K919" s="367">
        <v>0</v>
      </c>
      <c r="L919" s="367">
        <v>0</v>
      </c>
      <c r="M919" s="367">
        <v>0</v>
      </c>
      <c r="N919" s="367">
        <v>0</v>
      </c>
      <c r="O919" s="349">
        <f t="shared" si="70"/>
        <v>94</v>
      </c>
    </row>
    <row r="920" spans="2:15" x14ac:dyDescent="0.35">
      <c r="B920" s="296">
        <v>45597</v>
      </c>
      <c r="C920" s="316" t="str">
        <f>C50</f>
        <v>Información Financiera</v>
      </c>
      <c r="D920" s="352">
        <v>91</v>
      </c>
      <c r="E920" s="352">
        <v>82</v>
      </c>
      <c r="F920" s="349">
        <v>31</v>
      </c>
      <c r="G920" s="353">
        <v>6</v>
      </c>
      <c r="H920" s="360"/>
      <c r="I920" s="367">
        <v>0</v>
      </c>
      <c r="J920" s="360"/>
      <c r="K920" s="367">
        <v>0</v>
      </c>
      <c r="L920" s="354"/>
      <c r="M920" s="351" t="s">
        <v>22</v>
      </c>
      <c r="N920" s="351" t="s">
        <v>22</v>
      </c>
      <c r="O920" s="349">
        <f t="shared" si="70"/>
        <v>210</v>
      </c>
    </row>
    <row r="921" spans="2:15" x14ac:dyDescent="0.35">
      <c r="B921" s="296">
        <v>45597</v>
      </c>
      <c r="C921" s="316" t="s">
        <v>27</v>
      </c>
      <c r="D921" s="352">
        <v>11</v>
      </c>
      <c r="E921" s="360">
        <v>15</v>
      </c>
      <c r="F921" s="353">
        <v>122</v>
      </c>
      <c r="G921" s="352"/>
      <c r="H921" s="366">
        <v>1</v>
      </c>
      <c r="I921" s="367">
        <v>0</v>
      </c>
      <c r="J921" s="360">
        <v>1</v>
      </c>
      <c r="K921" s="367">
        <v>0</v>
      </c>
      <c r="L921" s="352">
        <v>10</v>
      </c>
      <c r="M921" s="351" t="s">
        <v>22</v>
      </c>
      <c r="N921" s="351" t="s">
        <v>22</v>
      </c>
      <c r="O921" s="349">
        <f t="shared" si="70"/>
        <v>160</v>
      </c>
    </row>
    <row r="922" spans="2:15" x14ac:dyDescent="0.35">
      <c r="B922" s="296">
        <v>45597</v>
      </c>
      <c r="C922" s="316" t="s">
        <v>28</v>
      </c>
      <c r="D922" s="364"/>
      <c r="E922" s="356"/>
      <c r="F922" s="356"/>
      <c r="G922" s="356"/>
      <c r="H922" s="360"/>
      <c r="I922" s="367">
        <v>0</v>
      </c>
      <c r="J922" s="360"/>
      <c r="K922" s="352"/>
      <c r="L922" s="356"/>
      <c r="M922" s="351" t="s">
        <v>22</v>
      </c>
      <c r="N922" s="351" t="s">
        <v>22</v>
      </c>
      <c r="O922" s="349">
        <f t="shared" si="70"/>
        <v>0</v>
      </c>
    </row>
    <row r="923" spans="2:15" x14ac:dyDescent="0.35">
      <c r="B923" s="296">
        <v>45597</v>
      </c>
      <c r="C923" s="316" t="s">
        <v>29</v>
      </c>
      <c r="D923" s="352">
        <v>91</v>
      </c>
      <c r="E923" s="352">
        <v>82</v>
      </c>
      <c r="F923" s="353">
        <v>347</v>
      </c>
      <c r="G923" s="353">
        <v>63</v>
      </c>
      <c r="H923" s="366">
        <v>72</v>
      </c>
      <c r="I923" s="367">
        <v>0</v>
      </c>
      <c r="J923" s="360">
        <v>3</v>
      </c>
      <c r="K923" s="352">
        <v>667</v>
      </c>
      <c r="L923" s="356"/>
      <c r="M923" s="351" t="s">
        <v>22</v>
      </c>
      <c r="N923" s="351" t="s">
        <v>22</v>
      </c>
      <c r="O923" s="349">
        <f t="shared" si="70"/>
        <v>1325</v>
      </c>
    </row>
    <row r="924" spans="2:15" x14ac:dyDescent="0.35">
      <c r="B924" s="296">
        <v>45597</v>
      </c>
      <c r="C924" s="316" t="s">
        <v>30</v>
      </c>
      <c r="D924" s="352">
        <v>27</v>
      </c>
      <c r="E924" s="352">
        <v>53</v>
      </c>
      <c r="F924" s="353">
        <v>10</v>
      </c>
      <c r="G924" s="352">
        <v>10</v>
      </c>
      <c r="H924" s="360">
        <v>5</v>
      </c>
      <c r="I924" s="367">
        <v>0</v>
      </c>
      <c r="K924" s="356"/>
      <c r="L924" s="352"/>
      <c r="M924" s="351" t="s">
        <v>22</v>
      </c>
      <c r="N924" s="351" t="s">
        <v>22</v>
      </c>
      <c r="O924" s="349">
        <f t="shared" si="70"/>
        <v>105</v>
      </c>
    </row>
    <row r="925" spans="2:15" x14ac:dyDescent="0.35">
      <c r="B925" s="296">
        <v>45597</v>
      </c>
      <c r="C925" s="316" t="s">
        <v>31</v>
      </c>
      <c r="D925" s="352"/>
      <c r="E925" s="352"/>
      <c r="F925" s="353"/>
      <c r="G925" s="352"/>
      <c r="H925" s="360">
        <v>22</v>
      </c>
      <c r="I925" s="367">
        <v>0</v>
      </c>
      <c r="J925" s="360">
        <v>2</v>
      </c>
      <c r="K925" s="356"/>
      <c r="L925" s="352">
        <v>93</v>
      </c>
      <c r="M925" s="351" t="s">
        <v>22</v>
      </c>
      <c r="N925" s="351" t="s">
        <v>22</v>
      </c>
      <c r="O925" s="349">
        <f t="shared" si="70"/>
        <v>117</v>
      </c>
    </row>
    <row r="926" spans="2:15" x14ac:dyDescent="0.35">
      <c r="B926" s="296">
        <v>45597</v>
      </c>
      <c r="C926" s="316" t="s">
        <v>41</v>
      </c>
      <c r="D926" s="352">
        <v>42</v>
      </c>
      <c r="E926" s="352">
        <v>233</v>
      </c>
      <c r="F926" s="353">
        <v>140</v>
      </c>
      <c r="G926" s="353">
        <v>355</v>
      </c>
      <c r="H926" s="366">
        <v>98</v>
      </c>
      <c r="I926" s="367">
        <v>0</v>
      </c>
      <c r="J926" s="366">
        <v>13</v>
      </c>
      <c r="K926" s="351">
        <v>0</v>
      </c>
      <c r="L926" s="351">
        <v>0</v>
      </c>
      <c r="M926" s="351">
        <v>0</v>
      </c>
      <c r="N926" s="351">
        <v>0</v>
      </c>
      <c r="O926" s="349">
        <f t="shared" si="70"/>
        <v>881</v>
      </c>
    </row>
    <row r="927" spans="2:15" x14ac:dyDescent="0.35">
      <c r="B927" s="296">
        <v>45597</v>
      </c>
      <c r="C927" s="316" t="s">
        <v>32</v>
      </c>
      <c r="D927" s="367">
        <v>0</v>
      </c>
      <c r="E927" s="367">
        <v>0</v>
      </c>
      <c r="F927" s="353">
        <v>68</v>
      </c>
      <c r="G927" s="356"/>
      <c r="H927" s="360"/>
      <c r="I927" s="367">
        <v>0</v>
      </c>
      <c r="J927" s="360"/>
      <c r="K927" s="351">
        <v>0</v>
      </c>
      <c r="L927" s="351">
        <v>0</v>
      </c>
      <c r="M927" s="351">
        <v>0</v>
      </c>
      <c r="N927" s="351">
        <v>0</v>
      </c>
      <c r="O927" s="349">
        <f t="shared" si="70"/>
        <v>68</v>
      </c>
    </row>
    <row r="928" spans="2:15" x14ac:dyDescent="0.35">
      <c r="B928" s="296">
        <v>45597</v>
      </c>
      <c r="C928" s="316" t="s">
        <v>33</v>
      </c>
      <c r="D928" s="367">
        <v>0</v>
      </c>
      <c r="E928" s="367">
        <v>0</v>
      </c>
      <c r="F928" s="352">
        <v>1</v>
      </c>
      <c r="G928" s="356"/>
      <c r="H928" s="360"/>
      <c r="I928" s="367">
        <v>0</v>
      </c>
      <c r="J928" s="360"/>
      <c r="K928" s="351">
        <v>0</v>
      </c>
      <c r="L928" s="351">
        <v>0</v>
      </c>
      <c r="M928" s="351">
        <v>0</v>
      </c>
      <c r="N928" s="351">
        <v>0</v>
      </c>
      <c r="O928" s="349">
        <f t="shared" si="70"/>
        <v>1</v>
      </c>
    </row>
    <row r="929" spans="2:15" x14ac:dyDescent="0.35">
      <c r="B929" s="296">
        <v>45597</v>
      </c>
      <c r="C929" s="316" t="s">
        <v>45</v>
      </c>
      <c r="D929" s="367">
        <v>0</v>
      </c>
      <c r="E929" s="367">
        <v>0</v>
      </c>
      <c r="F929" s="352">
        <v>1</v>
      </c>
      <c r="G929" s="352">
        <v>1</v>
      </c>
      <c r="H929" s="360"/>
      <c r="I929" s="367">
        <v>0</v>
      </c>
      <c r="J929" s="360">
        <v>3</v>
      </c>
      <c r="K929" s="351">
        <v>0</v>
      </c>
      <c r="L929" s="351">
        <v>0</v>
      </c>
      <c r="M929" s="351">
        <v>0</v>
      </c>
      <c r="N929" s="351">
        <v>0</v>
      </c>
      <c r="O929" s="349">
        <f t="shared" si="70"/>
        <v>5</v>
      </c>
    </row>
    <row r="930" spans="2:15" x14ac:dyDescent="0.35">
      <c r="B930" s="296">
        <v>45597</v>
      </c>
      <c r="C930" s="316" t="s">
        <v>35</v>
      </c>
      <c r="D930" s="367">
        <v>0</v>
      </c>
      <c r="E930" s="367">
        <v>0</v>
      </c>
      <c r="F930" s="367">
        <v>0</v>
      </c>
      <c r="G930" s="367">
        <v>0</v>
      </c>
      <c r="H930" s="367">
        <v>0</v>
      </c>
      <c r="I930" s="367">
        <v>0</v>
      </c>
      <c r="J930" s="360">
        <v>7</v>
      </c>
      <c r="K930" s="351">
        <v>0</v>
      </c>
      <c r="L930" s="351">
        <v>0</v>
      </c>
      <c r="M930" s="351">
        <v>0</v>
      </c>
      <c r="N930" s="351">
        <v>0</v>
      </c>
      <c r="O930" s="349">
        <f t="shared" si="70"/>
        <v>7</v>
      </c>
    </row>
    <row r="931" spans="2:15" x14ac:dyDescent="0.35">
      <c r="B931" s="296">
        <v>45597</v>
      </c>
      <c r="C931" s="316" t="s">
        <v>40</v>
      </c>
      <c r="D931" s="367">
        <v>0</v>
      </c>
      <c r="E931" s="352">
        <v>3</v>
      </c>
      <c r="F931" s="353">
        <v>42</v>
      </c>
      <c r="G931" s="352"/>
      <c r="H931" s="360">
        <v>4</v>
      </c>
      <c r="I931" s="367">
        <v>0</v>
      </c>
      <c r="J931" s="360">
        <v>1</v>
      </c>
      <c r="K931" s="351">
        <v>0</v>
      </c>
      <c r="L931" s="351">
        <v>0</v>
      </c>
      <c r="M931" s="351">
        <v>0</v>
      </c>
      <c r="N931" s="351">
        <v>0</v>
      </c>
      <c r="O931" s="349">
        <f t="shared" si="70"/>
        <v>50</v>
      </c>
    </row>
    <row r="932" spans="2:15" x14ac:dyDescent="0.35">
      <c r="B932" s="296">
        <v>45597</v>
      </c>
      <c r="C932" s="316" t="s">
        <v>36</v>
      </c>
      <c r="D932" s="367">
        <v>0</v>
      </c>
      <c r="E932" s="367">
        <v>0</v>
      </c>
      <c r="F932" s="352">
        <v>2</v>
      </c>
      <c r="G932" s="356"/>
      <c r="H932" s="360"/>
      <c r="I932" s="367">
        <v>0</v>
      </c>
      <c r="J932" s="360">
        <v>2</v>
      </c>
      <c r="K932" s="351">
        <v>0</v>
      </c>
      <c r="L932" s="351">
        <v>0</v>
      </c>
      <c r="M932" s="351">
        <v>0</v>
      </c>
      <c r="N932" s="351">
        <v>0</v>
      </c>
      <c r="O932" s="349">
        <f t="shared" si="70"/>
        <v>4</v>
      </c>
    </row>
    <row r="933" spans="2:15" x14ac:dyDescent="0.35">
      <c r="B933" s="296">
        <v>45597</v>
      </c>
      <c r="C933" s="316" t="s">
        <v>25</v>
      </c>
      <c r="D933" s="352">
        <v>4</v>
      </c>
      <c r="E933" s="367">
        <v>0</v>
      </c>
      <c r="F933" s="353">
        <v>19</v>
      </c>
      <c r="G933" s="352">
        <v>3</v>
      </c>
      <c r="H933" s="360">
        <v>13</v>
      </c>
      <c r="I933" s="367">
        <v>0</v>
      </c>
      <c r="J933" s="360">
        <v>4</v>
      </c>
      <c r="K933" s="351">
        <v>0</v>
      </c>
      <c r="L933" s="351">
        <v>0</v>
      </c>
      <c r="M933" s="351">
        <v>0</v>
      </c>
      <c r="N933" s="351">
        <v>0</v>
      </c>
      <c r="O933" s="349">
        <f t="shared" si="70"/>
        <v>43</v>
      </c>
    </row>
    <row r="934" spans="2:15" x14ac:dyDescent="0.35">
      <c r="B934" s="296">
        <v>45597</v>
      </c>
      <c r="C934" s="316" t="s">
        <v>46</v>
      </c>
      <c r="D934" s="367">
        <v>0</v>
      </c>
      <c r="E934" s="352">
        <v>1</v>
      </c>
      <c r="F934" s="353"/>
      <c r="G934" s="356"/>
      <c r="H934" s="360"/>
      <c r="I934" s="367">
        <v>0</v>
      </c>
      <c r="J934" s="360"/>
      <c r="K934" s="351">
        <v>0</v>
      </c>
      <c r="L934" s="351">
        <v>0</v>
      </c>
      <c r="M934" s="351">
        <v>0</v>
      </c>
      <c r="N934" s="351">
        <v>0</v>
      </c>
      <c r="O934" s="349">
        <f t="shared" si="70"/>
        <v>1</v>
      </c>
    </row>
    <row r="935" spans="2:15" x14ac:dyDescent="0.35">
      <c r="B935" s="296">
        <v>45597</v>
      </c>
      <c r="C935" s="316" t="s">
        <v>42</v>
      </c>
      <c r="D935" s="351">
        <v>0</v>
      </c>
      <c r="E935" s="351">
        <v>0</v>
      </c>
      <c r="F935" s="351">
        <v>0</v>
      </c>
      <c r="G935" s="351">
        <v>0</v>
      </c>
      <c r="H935" s="351">
        <v>0</v>
      </c>
      <c r="I935" s="367">
        <v>0</v>
      </c>
      <c r="J935" s="351">
        <v>0</v>
      </c>
      <c r="K935" s="351">
        <v>0</v>
      </c>
      <c r="L935" s="351">
        <v>0</v>
      </c>
      <c r="M935" s="351">
        <v>0</v>
      </c>
      <c r="N935" s="351">
        <v>0</v>
      </c>
      <c r="O935" s="349">
        <f t="shared" si="70"/>
        <v>0</v>
      </c>
    </row>
    <row r="936" spans="2:15" x14ac:dyDescent="0.35">
      <c r="B936" s="296">
        <v>45597</v>
      </c>
      <c r="C936" s="316" t="s">
        <v>43</v>
      </c>
      <c r="D936" s="352">
        <v>1</v>
      </c>
      <c r="E936" s="352"/>
      <c r="F936" s="353">
        <v>2</v>
      </c>
      <c r="G936" s="356"/>
      <c r="H936" s="360"/>
      <c r="I936" s="367">
        <v>0</v>
      </c>
      <c r="J936" s="354"/>
      <c r="K936" s="351">
        <v>0</v>
      </c>
      <c r="L936" s="351">
        <v>0</v>
      </c>
      <c r="M936" s="351">
        <v>0</v>
      </c>
      <c r="N936" s="351">
        <v>0</v>
      </c>
      <c r="O936" s="349">
        <f t="shared" si="70"/>
        <v>3</v>
      </c>
    </row>
    <row r="937" spans="2:15" x14ac:dyDescent="0.35">
      <c r="B937" s="296">
        <v>45598</v>
      </c>
      <c r="C937" s="316" t="s">
        <v>26</v>
      </c>
      <c r="D937" s="352">
        <v>117</v>
      </c>
      <c r="E937" s="352">
        <v>28</v>
      </c>
      <c r="F937" s="353">
        <v>163</v>
      </c>
      <c r="G937" s="352">
        <v>59</v>
      </c>
      <c r="H937" s="360">
        <v>16</v>
      </c>
      <c r="I937" s="367">
        <v>0</v>
      </c>
      <c r="J937" s="354"/>
      <c r="K937" s="351">
        <v>0</v>
      </c>
      <c r="L937" s="351">
        <v>0</v>
      </c>
      <c r="M937" s="354">
        <v>1492</v>
      </c>
      <c r="N937" s="354">
        <v>8509</v>
      </c>
      <c r="O937" s="349">
        <f t="shared" si="70"/>
        <v>383</v>
      </c>
    </row>
    <row r="938" spans="2:15" x14ac:dyDescent="0.35">
      <c r="B938" s="296">
        <v>45597</v>
      </c>
      <c r="C938" s="316" t="s">
        <v>37</v>
      </c>
      <c r="D938" s="352">
        <v>25</v>
      </c>
      <c r="E938" s="351">
        <v>0</v>
      </c>
      <c r="F938" s="351">
        <v>0</v>
      </c>
      <c r="G938" s="351">
        <v>0</v>
      </c>
      <c r="H938" s="351">
        <v>0</v>
      </c>
      <c r="I938" s="351">
        <v>0</v>
      </c>
      <c r="J938" s="351">
        <v>0</v>
      </c>
      <c r="K938" s="351">
        <v>0</v>
      </c>
      <c r="L938" s="351">
        <v>0</v>
      </c>
      <c r="M938" s="351">
        <v>0</v>
      </c>
      <c r="N938" s="351">
        <v>0</v>
      </c>
      <c r="O938" s="349">
        <f t="shared" si="70"/>
        <v>25</v>
      </c>
    </row>
    <row r="939" spans="2:15" x14ac:dyDescent="0.35">
      <c r="B939" s="300">
        <v>45597</v>
      </c>
      <c r="C939" s="370" t="s">
        <v>38</v>
      </c>
      <c r="D939" s="368">
        <v>1165</v>
      </c>
      <c r="E939" s="368">
        <v>1528</v>
      </c>
      <c r="F939" s="368">
        <v>2734</v>
      </c>
      <c r="G939" s="368">
        <v>854</v>
      </c>
      <c r="H939" s="371">
        <v>867</v>
      </c>
      <c r="I939" s="368">
        <v>53</v>
      </c>
      <c r="J939" s="371">
        <v>245</v>
      </c>
      <c r="K939" s="371">
        <v>667</v>
      </c>
      <c r="L939" s="368">
        <v>894</v>
      </c>
      <c r="M939" s="368">
        <v>1492</v>
      </c>
      <c r="N939" s="368">
        <v>8509</v>
      </c>
      <c r="O939" s="368">
        <f>+SUM(D939:N939)</f>
        <v>19008</v>
      </c>
    </row>
    <row r="940" spans="2:15" x14ac:dyDescent="0.35">
      <c r="B940" s="296">
        <v>45627</v>
      </c>
      <c r="C940" s="316" t="s">
        <v>21</v>
      </c>
      <c r="D940" s="349">
        <v>328</v>
      </c>
      <c r="E940" s="349">
        <v>550</v>
      </c>
      <c r="F940" s="353">
        <v>904</v>
      </c>
      <c r="G940" s="350">
        <v>104</v>
      </c>
      <c r="H940" s="365">
        <v>365</v>
      </c>
      <c r="I940" s="365">
        <v>4</v>
      </c>
      <c r="J940" s="365">
        <v>80</v>
      </c>
      <c r="K940" s="352">
        <v>0</v>
      </c>
      <c r="L940" s="350">
        <v>670</v>
      </c>
      <c r="M940" s="352">
        <v>0</v>
      </c>
      <c r="N940" s="352">
        <v>0</v>
      </c>
      <c r="O940" s="349">
        <f t="shared" si="70"/>
        <v>3005</v>
      </c>
    </row>
    <row r="941" spans="2:15" x14ac:dyDescent="0.35">
      <c r="B941" s="296">
        <v>45627</v>
      </c>
      <c r="C941" s="316" t="s">
        <v>23</v>
      </c>
      <c r="D941" s="352">
        <v>421</v>
      </c>
      <c r="E941" s="352">
        <v>239</v>
      </c>
      <c r="F941" s="353">
        <v>721</v>
      </c>
      <c r="G941" s="353">
        <v>330</v>
      </c>
      <c r="H941" s="366">
        <v>372</v>
      </c>
      <c r="I941" s="360">
        <v>43</v>
      </c>
      <c r="J941" s="366">
        <v>73</v>
      </c>
      <c r="K941" s="352">
        <v>0</v>
      </c>
      <c r="L941" s="353">
        <v>128</v>
      </c>
      <c r="M941" s="352">
        <v>0</v>
      </c>
      <c r="N941" s="352">
        <v>0</v>
      </c>
      <c r="O941" s="349">
        <f t="shared" si="70"/>
        <v>2327</v>
      </c>
    </row>
    <row r="942" spans="2:15" x14ac:dyDescent="0.35">
      <c r="B942" s="296">
        <v>45627</v>
      </c>
      <c r="C942" s="316" t="s">
        <v>24</v>
      </c>
      <c r="D942" s="352">
        <v>16</v>
      </c>
      <c r="E942" s="352">
        <v>7</v>
      </c>
      <c r="F942" s="363">
        <v>72</v>
      </c>
      <c r="G942" s="353"/>
      <c r="H942" s="366">
        <v>3</v>
      </c>
      <c r="I942" s="352">
        <v>0</v>
      </c>
      <c r="J942" s="352">
        <v>0</v>
      </c>
      <c r="K942" s="352">
        <v>0</v>
      </c>
      <c r="L942" s="352">
        <v>0</v>
      </c>
      <c r="M942" s="352">
        <v>0</v>
      </c>
      <c r="N942" s="352">
        <v>0</v>
      </c>
      <c r="O942" s="349">
        <f t="shared" si="70"/>
        <v>98</v>
      </c>
    </row>
    <row r="943" spans="2:15" x14ac:dyDescent="0.35">
      <c r="B943" s="296">
        <v>45627</v>
      </c>
      <c r="C943" s="316" t="s">
        <v>27</v>
      </c>
      <c r="D943" s="352">
        <v>6</v>
      </c>
      <c r="E943" s="360">
        <v>16</v>
      </c>
      <c r="F943" s="353">
        <v>13</v>
      </c>
      <c r="G943" s="352">
        <v>1</v>
      </c>
      <c r="H943" s="366"/>
      <c r="I943" s="352">
        <v>0</v>
      </c>
      <c r="J943" s="360">
        <v>1</v>
      </c>
      <c r="K943" s="352">
        <v>0</v>
      </c>
      <c r="L943" s="352">
        <v>2</v>
      </c>
      <c r="M943" s="352">
        <v>0</v>
      </c>
      <c r="N943" s="352">
        <v>0</v>
      </c>
      <c r="O943" s="349">
        <f t="shared" si="70"/>
        <v>39</v>
      </c>
    </row>
    <row r="944" spans="2:15" x14ac:dyDescent="0.35">
      <c r="B944" s="296">
        <v>45627</v>
      </c>
      <c r="C944" s="316" t="s">
        <v>28</v>
      </c>
      <c r="D944" s="364">
        <v>166</v>
      </c>
      <c r="E944" s="352">
        <v>0</v>
      </c>
      <c r="F944" s="352">
        <v>0</v>
      </c>
      <c r="G944" s="352">
        <v>0</v>
      </c>
      <c r="H944" s="352">
        <v>0</v>
      </c>
      <c r="I944" s="352">
        <v>0</v>
      </c>
      <c r="J944" s="352">
        <v>0</v>
      </c>
      <c r="K944" s="352">
        <v>0</v>
      </c>
      <c r="L944" s="352">
        <v>0</v>
      </c>
      <c r="M944" s="352">
        <v>0</v>
      </c>
      <c r="N944" s="352">
        <v>0</v>
      </c>
      <c r="O944" s="349">
        <f t="shared" si="70"/>
        <v>166</v>
      </c>
    </row>
    <row r="945" spans="2:15" x14ac:dyDescent="0.35">
      <c r="B945" s="296">
        <v>45627</v>
      </c>
      <c r="C945" s="316" t="s">
        <v>29</v>
      </c>
      <c r="D945" s="352">
        <v>66</v>
      </c>
      <c r="E945" s="352">
        <v>86</v>
      </c>
      <c r="F945" s="353">
        <v>360</v>
      </c>
      <c r="G945" s="353">
        <v>16</v>
      </c>
      <c r="H945" s="366">
        <v>59</v>
      </c>
      <c r="I945" s="352">
        <v>0</v>
      </c>
      <c r="J945" s="360">
        <v>1</v>
      </c>
      <c r="K945" s="352">
        <v>701</v>
      </c>
      <c r="L945" s="352">
        <v>0</v>
      </c>
      <c r="M945" s="352">
        <v>0</v>
      </c>
      <c r="N945" s="352">
        <v>0</v>
      </c>
      <c r="O945" s="349">
        <f t="shared" si="70"/>
        <v>1289</v>
      </c>
    </row>
    <row r="946" spans="2:15" x14ac:dyDescent="0.35">
      <c r="B946" s="296">
        <v>45627</v>
      </c>
      <c r="C946" s="316" t="s">
        <v>30</v>
      </c>
      <c r="D946" s="352">
        <v>24</v>
      </c>
      <c r="E946" s="352">
        <v>47</v>
      </c>
      <c r="F946" s="353">
        <v>20</v>
      </c>
      <c r="G946" s="352">
        <v>8</v>
      </c>
      <c r="H946" s="360">
        <v>3</v>
      </c>
      <c r="I946" s="352">
        <v>0</v>
      </c>
      <c r="J946" s="352">
        <v>0</v>
      </c>
      <c r="K946" s="352">
        <v>0</v>
      </c>
      <c r="L946" s="352">
        <v>0</v>
      </c>
      <c r="M946" s="352">
        <v>0</v>
      </c>
      <c r="N946" s="352">
        <v>0</v>
      </c>
      <c r="O946" s="349">
        <f>+D946+E946+F946+G946+H946+I946+J946+K946+L946</f>
        <v>102</v>
      </c>
    </row>
    <row r="947" spans="2:15" x14ac:dyDescent="0.35">
      <c r="B947" s="296">
        <v>45627</v>
      </c>
      <c r="C947" s="316" t="s">
        <v>31</v>
      </c>
      <c r="D947" s="352">
        <v>65</v>
      </c>
      <c r="E947" s="352">
        <v>59</v>
      </c>
      <c r="F947" s="353">
        <v>81</v>
      </c>
      <c r="G947" s="352">
        <v>6</v>
      </c>
      <c r="H947" s="360">
        <v>6</v>
      </c>
      <c r="I947" s="352">
        <v>0</v>
      </c>
      <c r="J947" s="352">
        <v>0</v>
      </c>
      <c r="K947" s="352">
        <v>0</v>
      </c>
      <c r="L947" s="352">
        <v>0</v>
      </c>
      <c r="M947" s="352">
        <v>0</v>
      </c>
      <c r="N947" s="352">
        <v>0</v>
      </c>
      <c r="O947" s="349">
        <f t="shared" si="70"/>
        <v>217</v>
      </c>
    </row>
    <row r="948" spans="2:15" x14ac:dyDescent="0.35">
      <c r="B948" s="296">
        <v>45627</v>
      </c>
      <c r="C948" s="316" t="s">
        <v>41</v>
      </c>
      <c r="D948" s="352">
        <v>21</v>
      </c>
      <c r="E948" s="352">
        <v>57</v>
      </c>
      <c r="F948" s="353">
        <v>100</v>
      </c>
      <c r="G948" s="353">
        <v>135</v>
      </c>
      <c r="H948" s="366">
        <v>68</v>
      </c>
      <c r="I948" s="352">
        <v>0</v>
      </c>
      <c r="J948" s="366">
        <v>14</v>
      </c>
      <c r="K948" s="352">
        <v>0</v>
      </c>
      <c r="L948" s="352">
        <v>0</v>
      </c>
      <c r="M948" s="352">
        <v>0</v>
      </c>
      <c r="N948" s="352">
        <v>0</v>
      </c>
      <c r="O948" s="349">
        <f t="shared" si="70"/>
        <v>395</v>
      </c>
    </row>
    <row r="949" spans="2:15" x14ac:dyDescent="0.35">
      <c r="B949" s="296">
        <v>45627</v>
      </c>
      <c r="C949" s="316" t="s">
        <v>32</v>
      </c>
      <c r="D949" s="352">
        <v>0</v>
      </c>
      <c r="E949" s="352">
        <v>0</v>
      </c>
      <c r="F949" s="353">
        <v>45</v>
      </c>
      <c r="G949" s="352">
        <v>0</v>
      </c>
      <c r="H949" s="352">
        <v>0</v>
      </c>
      <c r="I949" s="352">
        <v>0</v>
      </c>
      <c r="J949" s="352">
        <v>0</v>
      </c>
      <c r="K949" s="352">
        <v>0</v>
      </c>
      <c r="L949" s="352">
        <v>0</v>
      </c>
      <c r="M949" s="352">
        <v>0</v>
      </c>
      <c r="N949" s="352">
        <v>0</v>
      </c>
      <c r="O949" s="349">
        <f t="shared" si="70"/>
        <v>45</v>
      </c>
    </row>
    <row r="950" spans="2:15" x14ac:dyDescent="0.35">
      <c r="B950" s="296">
        <v>45627</v>
      </c>
      <c r="C950" s="316" t="s">
        <v>33</v>
      </c>
      <c r="D950" s="352">
        <v>0</v>
      </c>
      <c r="E950" s="352">
        <v>0</v>
      </c>
      <c r="F950" s="352">
        <v>0</v>
      </c>
      <c r="G950" s="352">
        <v>0</v>
      </c>
      <c r="H950" s="352">
        <v>0</v>
      </c>
      <c r="I950" s="352">
        <v>0</v>
      </c>
      <c r="J950" s="352">
        <v>0</v>
      </c>
      <c r="K950" s="352">
        <v>0</v>
      </c>
      <c r="L950" s="352">
        <v>0</v>
      </c>
      <c r="M950" s="352">
        <v>0</v>
      </c>
      <c r="N950" s="352">
        <v>0</v>
      </c>
      <c r="O950" s="349">
        <f t="shared" si="70"/>
        <v>0</v>
      </c>
    </row>
    <row r="951" spans="2:15" x14ac:dyDescent="0.35">
      <c r="B951" s="296">
        <v>45627</v>
      </c>
      <c r="C951" s="316" t="s">
        <v>45</v>
      </c>
      <c r="D951" s="352">
        <v>0</v>
      </c>
      <c r="E951" s="352">
        <v>0</v>
      </c>
      <c r="F951" s="352">
        <v>2</v>
      </c>
      <c r="G951" s="352">
        <v>1</v>
      </c>
      <c r="H951" s="360">
        <v>1</v>
      </c>
      <c r="I951" s="352">
        <v>0</v>
      </c>
      <c r="J951" s="352">
        <v>0</v>
      </c>
      <c r="K951" s="352">
        <v>0</v>
      </c>
      <c r="L951" s="352">
        <v>0</v>
      </c>
      <c r="M951" s="352">
        <v>0</v>
      </c>
      <c r="N951" s="352">
        <v>0</v>
      </c>
      <c r="O951" s="349">
        <f t="shared" si="70"/>
        <v>4</v>
      </c>
    </row>
    <row r="952" spans="2:15" x14ac:dyDescent="0.35">
      <c r="B952" s="296">
        <v>45627</v>
      </c>
      <c r="C952" s="316" t="s">
        <v>35</v>
      </c>
      <c r="D952" s="352">
        <v>0</v>
      </c>
      <c r="E952" s="352">
        <v>0</v>
      </c>
      <c r="F952" s="352">
        <v>0</v>
      </c>
      <c r="G952" s="352">
        <v>0</v>
      </c>
      <c r="H952" s="352">
        <v>0</v>
      </c>
      <c r="I952" s="352">
        <v>0</v>
      </c>
      <c r="J952" s="360">
        <v>2</v>
      </c>
      <c r="K952" s="352">
        <v>0</v>
      </c>
      <c r="L952" s="352">
        <v>0</v>
      </c>
      <c r="M952" s="352">
        <v>0</v>
      </c>
      <c r="N952" s="352">
        <v>0</v>
      </c>
      <c r="O952" s="349">
        <f t="shared" si="70"/>
        <v>2</v>
      </c>
    </row>
    <row r="953" spans="2:15" x14ac:dyDescent="0.35">
      <c r="B953" s="296">
        <v>45627</v>
      </c>
      <c r="C953" s="316" t="s">
        <v>40</v>
      </c>
      <c r="D953" s="352">
        <v>0</v>
      </c>
      <c r="E953" s="352">
        <v>5</v>
      </c>
      <c r="F953" s="353">
        <v>63</v>
      </c>
      <c r="G953" s="352">
        <v>0</v>
      </c>
      <c r="H953" s="360">
        <v>1</v>
      </c>
      <c r="I953" s="352">
        <v>0</v>
      </c>
      <c r="J953" s="360"/>
      <c r="K953" s="352">
        <v>0</v>
      </c>
      <c r="L953" s="352">
        <v>0</v>
      </c>
      <c r="M953" s="352">
        <v>0</v>
      </c>
      <c r="N953" s="352">
        <v>0</v>
      </c>
      <c r="O953" s="349">
        <f t="shared" si="70"/>
        <v>69</v>
      </c>
    </row>
    <row r="954" spans="2:15" x14ac:dyDescent="0.35">
      <c r="B954" s="296">
        <v>45627</v>
      </c>
      <c r="C954" s="316" t="s">
        <v>36</v>
      </c>
      <c r="D954" s="352">
        <v>0</v>
      </c>
      <c r="E954" s="356"/>
      <c r="F954" s="352">
        <v>2</v>
      </c>
      <c r="G954" s="352">
        <v>0</v>
      </c>
      <c r="H954" s="360"/>
      <c r="I954" s="352">
        <v>0</v>
      </c>
      <c r="J954" s="360">
        <v>1</v>
      </c>
      <c r="K954" s="352">
        <v>0</v>
      </c>
      <c r="L954" s="352">
        <v>0</v>
      </c>
      <c r="M954" s="352">
        <v>0</v>
      </c>
      <c r="N954" s="352">
        <v>0</v>
      </c>
      <c r="O954" s="349">
        <f t="shared" si="70"/>
        <v>3</v>
      </c>
    </row>
    <row r="955" spans="2:15" x14ac:dyDescent="0.35">
      <c r="B955" s="296">
        <v>45627</v>
      </c>
      <c r="C955" s="316" t="s">
        <v>25</v>
      </c>
      <c r="D955" s="352">
        <v>8</v>
      </c>
      <c r="E955" s="352">
        <v>31</v>
      </c>
      <c r="F955" s="353">
        <v>19</v>
      </c>
      <c r="G955" s="352">
        <v>1</v>
      </c>
      <c r="H955" s="360">
        <v>6</v>
      </c>
      <c r="I955" s="352">
        <v>0</v>
      </c>
      <c r="J955" s="352">
        <v>0</v>
      </c>
      <c r="K955" s="352">
        <v>0</v>
      </c>
      <c r="L955" s="352">
        <v>0</v>
      </c>
      <c r="M955" s="352">
        <v>0</v>
      </c>
      <c r="N955" s="352">
        <v>0</v>
      </c>
      <c r="O955" s="349">
        <f t="shared" si="70"/>
        <v>65</v>
      </c>
    </row>
    <row r="956" spans="2:15" x14ac:dyDescent="0.35">
      <c r="B956" s="296">
        <v>45627</v>
      </c>
      <c r="C956" s="316" t="s">
        <v>46</v>
      </c>
      <c r="D956" s="352">
        <v>0</v>
      </c>
      <c r="E956" s="352">
        <v>1</v>
      </c>
      <c r="F956" s="352">
        <v>0</v>
      </c>
      <c r="G956" s="352">
        <v>0</v>
      </c>
      <c r="H956" s="352">
        <v>0</v>
      </c>
      <c r="I956" s="352">
        <v>0</v>
      </c>
      <c r="J956" s="352">
        <v>0</v>
      </c>
      <c r="K956" s="352">
        <v>0</v>
      </c>
      <c r="L956" s="352">
        <v>0</v>
      </c>
      <c r="M956" s="352">
        <v>0</v>
      </c>
      <c r="N956" s="352">
        <v>0</v>
      </c>
      <c r="O956" s="349">
        <f t="shared" si="70"/>
        <v>1</v>
      </c>
    </row>
    <row r="957" spans="2:15" x14ac:dyDescent="0.35">
      <c r="B957" s="296">
        <v>45627</v>
      </c>
      <c r="C957" s="316" t="s">
        <v>42</v>
      </c>
      <c r="D957" s="352">
        <v>0</v>
      </c>
      <c r="E957" s="352">
        <v>0</v>
      </c>
      <c r="F957" s="352">
        <v>0</v>
      </c>
      <c r="G957" s="352">
        <v>0</v>
      </c>
      <c r="H957" s="352">
        <v>0</v>
      </c>
      <c r="I957" s="352">
        <v>0</v>
      </c>
      <c r="J957" s="352">
        <v>0</v>
      </c>
      <c r="K957" s="352">
        <v>0</v>
      </c>
      <c r="L957" s="352">
        <v>0</v>
      </c>
      <c r="M957" s="352">
        <v>0</v>
      </c>
      <c r="N957" s="352">
        <v>0</v>
      </c>
      <c r="O957" s="349">
        <f t="shared" si="70"/>
        <v>0</v>
      </c>
    </row>
    <row r="958" spans="2:15" x14ac:dyDescent="0.35">
      <c r="B958" s="296">
        <v>45627</v>
      </c>
      <c r="C958" s="316" t="s">
        <v>43</v>
      </c>
      <c r="D958" s="352">
        <v>6</v>
      </c>
      <c r="E958" s="352">
        <v>0</v>
      </c>
      <c r="F958" s="353">
        <v>1</v>
      </c>
      <c r="G958" s="352">
        <v>0</v>
      </c>
      <c r="H958" s="352">
        <v>0</v>
      </c>
      <c r="I958" s="352">
        <v>0</v>
      </c>
      <c r="J958" s="352">
        <v>0</v>
      </c>
      <c r="K958" s="352">
        <v>0</v>
      </c>
      <c r="L958" s="352">
        <v>0</v>
      </c>
      <c r="M958" s="352">
        <v>0</v>
      </c>
      <c r="N958" s="352">
        <v>0</v>
      </c>
      <c r="O958" s="349">
        <f t="shared" si="70"/>
        <v>7</v>
      </c>
    </row>
    <row r="959" spans="2:15" x14ac:dyDescent="0.35">
      <c r="B959" s="296">
        <v>45627</v>
      </c>
      <c r="C959" s="316" t="s">
        <v>26</v>
      </c>
      <c r="D959" s="352">
        <v>70</v>
      </c>
      <c r="E959" s="352">
        <v>66</v>
      </c>
      <c r="F959" s="353">
        <v>283</v>
      </c>
      <c r="G959" s="352">
        <v>28</v>
      </c>
      <c r="H959" s="360">
        <v>40</v>
      </c>
      <c r="I959" s="352">
        <v>0</v>
      </c>
      <c r="J959" s="352">
        <v>0</v>
      </c>
      <c r="K959" s="352">
        <v>0</v>
      </c>
      <c r="L959" s="352">
        <v>0</v>
      </c>
      <c r="M959" s="293">
        <v>1520</v>
      </c>
      <c r="N959" s="293">
        <v>12647</v>
      </c>
      <c r="O959" s="349">
        <f t="shared" si="70"/>
        <v>487</v>
      </c>
    </row>
    <row r="960" spans="2:15" x14ac:dyDescent="0.35">
      <c r="B960" s="296">
        <v>45627</v>
      </c>
      <c r="C960" s="372" t="s">
        <v>37</v>
      </c>
      <c r="D960" s="352">
        <v>14</v>
      </c>
      <c r="E960" s="356"/>
      <c r="F960" s="352">
        <v>6</v>
      </c>
      <c r="G960" s="356"/>
      <c r="H960" s="352">
        <v>10</v>
      </c>
      <c r="I960" s="352">
        <v>0</v>
      </c>
      <c r="J960" s="352">
        <v>0</v>
      </c>
      <c r="K960" s="352">
        <v>0</v>
      </c>
      <c r="L960" s="352">
        <v>0</v>
      </c>
      <c r="M960" s="352">
        <v>0</v>
      </c>
      <c r="N960" s="352">
        <v>0</v>
      </c>
      <c r="O960" s="349">
        <f t="shared" si="70"/>
        <v>30</v>
      </c>
    </row>
    <row r="961" spans="2:15" x14ac:dyDescent="0.35">
      <c r="B961" s="300">
        <v>45627</v>
      </c>
      <c r="C961" s="370" t="s">
        <v>38</v>
      </c>
      <c r="D961" s="373">
        <f t="shared" ref="D961:N961" si="71">SUM(D940:D960)</f>
        <v>1211</v>
      </c>
      <c r="E961" s="373">
        <f t="shared" si="71"/>
        <v>1164</v>
      </c>
      <c r="F961" s="373">
        <f t="shared" si="71"/>
        <v>2692</v>
      </c>
      <c r="G961" s="373">
        <f t="shared" si="71"/>
        <v>630</v>
      </c>
      <c r="H961" s="373">
        <f t="shared" si="71"/>
        <v>934</v>
      </c>
      <c r="I961" s="373">
        <f t="shared" si="71"/>
        <v>47</v>
      </c>
      <c r="J961" s="373">
        <f t="shared" si="71"/>
        <v>172</v>
      </c>
      <c r="K961" s="373">
        <f t="shared" si="71"/>
        <v>701</v>
      </c>
      <c r="L961" s="373">
        <f t="shared" si="71"/>
        <v>800</v>
      </c>
      <c r="M961" s="373">
        <f t="shared" si="71"/>
        <v>1520</v>
      </c>
      <c r="N961" s="373">
        <f t="shared" si="71"/>
        <v>12647</v>
      </c>
      <c r="O961" s="373">
        <f>+SUM(D961:N961)</f>
        <v>22518</v>
      </c>
    </row>
    <row r="962" spans="2:15" x14ac:dyDescent="0.35">
      <c r="B962" s="388" t="s">
        <v>39</v>
      </c>
      <c r="C962" s="390"/>
      <c r="D962" s="310">
        <f t="shared" ref="D962:O962" si="72">+D961+D939+D916</f>
        <v>3730</v>
      </c>
      <c r="E962" s="310">
        <f t="shared" si="72"/>
        <v>4917</v>
      </c>
      <c r="F962" s="310">
        <f t="shared" si="72"/>
        <v>8346</v>
      </c>
      <c r="G962" s="310">
        <f t="shared" si="72"/>
        <v>2353</v>
      </c>
      <c r="H962" s="310">
        <f t="shared" si="72"/>
        <v>2821</v>
      </c>
      <c r="I962" s="310">
        <f t="shared" si="72"/>
        <v>179</v>
      </c>
      <c r="J962" s="310">
        <f t="shared" si="72"/>
        <v>766</v>
      </c>
      <c r="K962" s="310">
        <f t="shared" si="72"/>
        <v>2117</v>
      </c>
      <c r="L962" s="310">
        <f t="shared" si="72"/>
        <v>2772</v>
      </c>
      <c r="M962" s="310">
        <f t="shared" si="72"/>
        <v>4790</v>
      </c>
      <c r="N962" s="310">
        <f t="shared" si="72"/>
        <v>30971</v>
      </c>
      <c r="O962" s="374">
        <f t="shared" si="72"/>
        <v>63762</v>
      </c>
    </row>
    <row r="963" spans="2:15" x14ac:dyDescent="0.35">
      <c r="B963" s="296">
        <v>45658</v>
      </c>
      <c r="C963" s="380" t="s">
        <v>21</v>
      </c>
      <c r="D963" s="380">
        <v>423</v>
      </c>
      <c r="E963" s="380">
        <v>849</v>
      </c>
      <c r="F963" s="380">
        <v>866</v>
      </c>
      <c r="G963" s="380">
        <v>231</v>
      </c>
      <c r="H963" s="380">
        <v>243</v>
      </c>
      <c r="I963" s="380">
        <v>13</v>
      </c>
      <c r="J963" s="380">
        <v>47</v>
      </c>
      <c r="K963" s="380" t="s">
        <v>47</v>
      </c>
      <c r="L963" s="380">
        <v>610</v>
      </c>
      <c r="M963" s="352">
        <v>0</v>
      </c>
      <c r="N963" s="352">
        <v>0</v>
      </c>
      <c r="O963" s="380">
        <f>+SUM(D963:N963)</f>
        <v>3282</v>
      </c>
    </row>
    <row r="964" spans="2:15" x14ac:dyDescent="0.35">
      <c r="B964" s="296">
        <v>45659</v>
      </c>
      <c r="C964" s="381" t="s">
        <v>48</v>
      </c>
      <c r="D964" s="381">
        <v>488</v>
      </c>
      <c r="E964" s="381">
        <v>534</v>
      </c>
      <c r="F964" s="381">
        <v>861</v>
      </c>
      <c r="G964" s="381">
        <v>501</v>
      </c>
      <c r="H964" s="381">
        <v>130</v>
      </c>
      <c r="I964" s="381">
        <v>44</v>
      </c>
      <c r="J964" s="381">
        <v>92</v>
      </c>
      <c r="K964" s="352">
        <v>0</v>
      </c>
      <c r="L964" s="352">
        <v>0</v>
      </c>
      <c r="M964" s="352">
        <v>0</v>
      </c>
      <c r="N964" s="352">
        <v>0</v>
      </c>
      <c r="O964" s="380">
        <f t="shared" ref="O964:O980" si="73">+SUM(D964:N964)</f>
        <v>2650</v>
      </c>
    </row>
    <row r="965" spans="2:15" x14ac:dyDescent="0.35">
      <c r="B965" s="296">
        <v>45660</v>
      </c>
      <c r="C965" s="381" t="s">
        <v>24</v>
      </c>
      <c r="D965" s="381">
        <v>32</v>
      </c>
      <c r="E965" s="381">
        <v>16</v>
      </c>
      <c r="F965" s="381">
        <v>72</v>
      </c>
      <c r="G965" s="381">
        <v>4</v>
      </c>
      <c r="H965" s="381">
        <v>5</v>
      </c>
      <c r="I965" s="381" t="s">
        <v>47</v>
      </c>
      <c r="J965" s="352">
        <v>0</v>
      </c>
      <c r="K965" s="352">
        <v>0</v>
      </c>
      <c r="L965" s="352">
        <v>0</v>
      </c>
      <c r="M965" s="352">
        <v>0</v>
      </c>
      <c r="N965" s="352">
        <v>0</v>
      </c>
      <c r="O965" s="380">
        <f t="shared" si="73"/>
        <v>129</v>
      </c>
    </row>
    <row r="966" spans="2:15" x14ac:dyDescent="0.35">
      <c r="B966" s="296">
        <v>45661</v>
      </c>
      <c r="C966" s="381" t="s">
        <v>49</v>
      </c>
      <c r="D966" s="381">
        <v>11</v>
      </c>
      <c r="E966" s="381">
        <v>13</v>
      </c>
      <c r="F966" s="381">
        <v>27</v>
      </c>
      <c r="G966" s="381">
        <v>4</v>
      </c>
      <c r="H966" s="381">
        <v>1</v>
      </c>
      <c r="I966" s="381">
        <v>9</v>
      </c>
      <c r="J966" s="352">
        <v>0</v>
      </c>
      <c r="K966" s="352">
        <v>0</v>
      </c>
      <c r="L966" s="381">
        <v>27</v>
      </c>
      <c r="M966" s="352">
        <v>0</v>
      </c>
      <c r="N966" s="352">
        <v>0</v>
      </c>
      <c r="O966" s="380">
        <f t="shared" si="73"/>
        <v>92</v>
      </c>
    </row>
    <row r="967" spans="2:15" x14ac:dyDescent="0.35">
      <c r="B967" s="296">
        <v>45662</v>
      </c>
      <c r="C967" s="381" t="s">
        <v>50</v>
      </c>
      <c r="D967" s="381">
        <v>1</v>
      </c>
      <c r="E967" s="352">
        <v>0</v>
      </c>
      <c r="F967" s="352">
        <v>0</v>
      </c>
      <c r="G967" s="352">
        <v>0</v>
      </c>
      <c r="H967" s="352">
        <v>0</v>
      </c>
      <c r="I967" s="352">
        <v>0</v>
      </c>
      <c r="J967" s="352">
        <v>0</v>
      </c>
      <c r="K967" s="352">
        <v>0</v>
      </c>
      <c r="L967" s="352">
        <v>0</v>
      </c>
      <c r="M967" s="352">
        <v>0</v>
      </c>
      <c r="N967" s="352">
        <v>0</v>
      </c>
      <c r="O967" s="380">
        <f t="shared" si="73"/>
        <v>1</v>
      </c>
    </row>
    <row r="968" spans="2:15" x14ac:dyDescent="0.35">
      <c r="B968" s="296">
        <v>45663</v>
      </c>
      <c r="C968" s="381" t="s">
        <v>51</v>
      </c>
      <c r="D968" s="381">
        <v>129</v>
      </c>
      <c r="E968" s="381">
        <v>102</v>
      </c>
      <c r="F968" s="381">
        <v>565</v>
      </c>
      <c r="G968" s="381">
        <v>37</v>
      </c>
      <c r="H968" s="381">
        <v>5</v>
      </c>
      <c r="I968" s="352">
        <v>0</v>
      </c>
      <c r="J968" s="381">
        <v>3</v>
      </c>
      <c r="K968" s="381">
        <v>871</v>
      </c>
      <c r="L968" s="352">
        <v>0</v>
      </c>
      <c r="M968" s="352">
        <v>0</v>
      </c>
      <c r="N968" s="352">
        <v>0</v>
      </c>
      <c r="O968" s="380">
        <f t="shared" si="73"/>
        <v>1712</v>
      </c>
    </row>
    <row r="969" spans="2:15" x14ac:dyDescent="0.35">
      <c r="B969" s="296">
        <v>45664</v>
      </c>
      <c r="C969" s="381" t="s">
        <v>52</v>
      </c>
      <c r="D969" s="381">
        <v>32</v>
      </c>
      <c r="E969" s="381">
        <v>89</v>
      </c>
      <c r="F969" s="381">
        <v>46</v>
      </c>
      <c r="G969" s="381">
        <v>21</v>
      </c>
      <c r="H969" s="381">
        <v>4</v>
      </c>
      <c r="I969" s="352">
        <v>0</v>
      </c>
      <c r="J969" s="352">
        <v>0</v>
      </c>
      <c r="K969" s="352">
        <v>0</v>
      </c>
      <c r="L969" s="352">
        <v>0</v>
      </c>
      <c r="M969" s="352">
        <v>0</v>
      </c>
      <c r="N969" s="352">
        <v>0</v>
      </c>
      <c r="O969" s="380">
        <f t="shared" si="73"/>
        <v>192</v>
      </c>
    </row>
    <row r="970" spans="2:15" x14ac:dyDescent="0.35">
      <c r="B970" s="296">
        <v>45665</v>
      </c>
      <c r="C970" s="381" t="s">
        <v>31</v>
      </c>
      <c r="D970" s="381">
        <v>103</v>
      </c>
      <c r="E970" s="381">
        <v>77</v>
      </c>
      <c r="F970" s="381">
        <v>134</v>
      </c>
      <c r="G970" s="381">
        <v>9</v>
      </c>
      <c r="H970" s="381">
        <v>12</v>
      </c>
      <c r="I970" s="352">
        <v>0</v>
      </c>
      <c r="J970" s="381">
        <v>3</v>
      </c>
      <c r="K970" s="352">
        <v>0</v>
      </c>
      <c r="L970" s="381">
        <v>220</v>
      </c>
      <c r="M970" s="352">
        <v>0</v>
      </c>
      <c r="N970" s="352">
        <v>0</v>
      </c>
      <c r="O970" s="380">
        <f t="shared" si="73"/>
        <v>558</v>
      </c>
    </row>
    <row r="971" spans="2:15" x14ac:dyDescent="0.35">
      <c r="B971" s="296">
        <v>45666</v>
      </c>
      <c r="C971" s="316" t="s">
        <v>41</v>
      </c>
      <c r="D971" s="381">
        <v>22</v>
      </c>
      <c r="E971" s="381">
        <v>93</v>
      </c>
      <c r="F971" s="381">
        <v>122</v>
      </c>
      <c r="G971" s="381">
        <v>58</v>
      </c>
      <c r="H971" s="381">
        <v>23</v>
      </c>
      <c r="I971" s="352">
        <v>0</v>
      </c>
      <c r="J971" s="381">
        <v>18</v>
      </c>
      <c r="K971" s="352">
        <v>0</v>
      </c>
      <c r="L971" s="352">
        <v>0</v>
      </c>
      <c r="M971" s="352">
        <v>0</v>
      </c>
      <c r="N971" s="352">
        <v>0</v>
      </c>
      <c r="O971" s="380">
        <f t="shared" si="73"/>
        <v>336</v>
      </c>
    </row>
    <row r="972" spans="2:15" x14ac:dyDescent="0.35">
      <c r="B972" s="296">
        <v>45667</v>
      </c>
      <c r="C972" s="381" t="s">
        <v>53</v>
      </c>
      <c r="D972" s="352">
        <v>0</v>
      </c>
      <c r="E972" s="352">
        <v>0</v>
      </c>
      <c r="F972" s="381">
        <v>62</v>
      </c>
      <c r="G972" s="352">
        <v>0</v>
      </c>
      <c r="H972" s="352">
        <v>0</v>
      </c>
      <c r="I972" s="352">
        <v>0</v>
      </c>
      <c r="J972" s="352">
        <v>0</v>
      </c>
      <c r="K972" s="352">
        <v>0</v>
      </c>
      <c r="L972" s="352">
        <v>0</v>
      </c>
      <c r="M972" s="352">
        <v>0</v>
      </c>
      <c r="N972" s="352">
        <v>0</v>
      </c>
      <c r="O972" s="380">
        <f t="shared" si="73"/>
        <v>62</v>
      </c>
    </row>
    <row r="973" spans="2:15" x14ac:dyDescent="0.35">
      <c r="B973" s="296">
        <v>45668</v>
      </c>
      <c r="C973" s="381" t="s">
        <v>33</v>
      </c>
      <c r="D973" s="352">
        <v>0</v>
      </c>
      <c r="E973" s="352">
        <v>0</v>
      </c>
      <c r="F973" s="381">
        <v>1</v>
      </c>
      <c r="G973" s="352">
        <v>0</v>
      </c>
      <c r="H973" s="352">
        <v>0</v>
      </c>
      <c r="I973" s="352">
        <v>0</v>
      </c>
      <c r="J973" s="352">
        <v>0</v>
      </c>
      <c r="K973" s="352">
        <v>0</v>
      </c>
      <c r="L973" s="352">
        <v>0</v>
      </c>
      <c r="M973" s="352">
        <v>0</v>
      </c>
      <c r="N973" s="352">
        <v>0</v>
      </c>
      <c r="O973" s="380">
        <f t="shared" si="73"/>
        <v>1</v>
      </c>
    </row>
    <row r="974" spans="2:15" x14ac:dyDescent="0.35">
      <c r="B974" s="296">
        <v>45669</v>
      </c>
      <c r="C974" s="381" t="s">
        <v>14</v>
      </c>
      <c r="D974" s="352">
        <v>0</v>
      </c>
      <c r="E974" s="381">
        <v>1</v>
      </c>
      <c r="F974" s="381">
        <v>3</v>
      </c>
      <c r="G974" s="381">
        <v>1</v>
      </c>
      <c r="H974" s="352">
        <v>0</v>
      </c>
      <c r="I974" s="352">
        <v>0</v>
      </c>
      <c r="J974" s="381">
        <v>1</v>
      </c>
      <c r="K974" s="352">
        <v>0</v>
      </c>
      <c r="L974" s="352">
        <v>0</v>
      </c>
      <c r="M974" s="352">
        <v>0</v>
      </c>
      <c r="N974" s="352">
        <v>0</v>
      </c>
      <c r="O974" s="380">
        <f t="shared" si="73"/>
        <v>6</v>
      </c>
    </row>
    <row r="975" spans="2:15" x14ac:dyDescent="0.35">
      <c r="B975" s="296">
        <v>45670</v>
      </c>
      <c r="C975" s="381" t="s">
        <v>35</v>
      </c>
      <c r="D975" s="352">
        <v>0</v>
      </c>
      <c r="E975" s="381" t="s">
        <v>47</v>
      </c>
      <c r="F975" s="381" t="s">
        <v>47</v>
      </c>
      <c r="G975" s="381">
        <v>1</v>
      </c>
      <c r="H975" s="352">
        <v>0</v>
      </c>
      <c r="I975" s="352">
        <v>0</v>
      </c>
      <c r="J975" s="381">
        <v>1</v>
      </c>
      <c r="K975" s="352">
        <v>0</v>
      </c>
      <c r="L975" s="352">
        <v>0</v>
      </c>
      <c r="M975" s="352">
        <v>0</v>
      </c>
      <c r="N975" s="352">
        <v>0</v>
      </c>
      <c r="O975" s="380">
        <f t="shared" si="73"/>
        <v>2</v>
      </c>
    </row>
    <row r="976" spans="2:15" x14ac:dyDescent="0.35">
      <c r="B976" s="296">
        <v>45671</v>
      </c>
      <c r="C976" s="381" t="s">
        <v>54</v>
      </c>
      <c r="D976" s="381">
        <v>1</v>
      </c>
      <c r="E976" s="381">
        <v>11</v>
      </c>
      <c r="F976" s="381">
        <v>39</v>
      </c>
      <c r="G976" s="381">
        <v>2</v>
      </c>
      <c r="H976" s="352">
        <v>0</v>
      </c>
      <c r="I976" s="352">
        <v>0</v>
      </c>
      <c r="J976" s="381">
        <v>5</v>
      </c>
      <c r="K976" s="352">
        <v>0</v>
      </c>
      <c r="L976" s="352">
        <v>0</v>
      </c>
      <c r="M976" s="352">
        <v>0</v>
      </c>
      <c r="N976" s="352">
        <v>0</v>
      </c>
      <c r="O976" s="380">
        <f t="shared" si="73"/>
        <v>58</v>
      </c>
    </row>
    <row r="977" spans="2:15" x14ac:dyDescent="0.35">
      <c r="B977" s="296">
        <v>45672</v>
      </c>
      <c r="C977" s="381" t="s">
        <v>36</v>
      </c>
      <c r="D977" s="352">
        <v>0</v>
      </c>
      <c r="E977" s="352">
        <v>0</v>
      </c>
      <c r="F977" s="381">
        <v>1</v>
      </c>
      <c r="G977" s="381">
        <v>1</v>
      </c>
      <c r="H977" s="352">
        <v>0</v>
      </c>
      <c r="I977" s="352">
        <v>0</v>
      </c>
      <c r="J977" s="352">
        <v>0</v>
      </c>
      <c r="K977" s="352">
        <v>0</v>
      </c>
      <c r="L977" s="352">
        <v>0</v>
      </c>
      <c r="M977" s="352">
        <v>0</v>
      </c>
      <c r="N977" s="352">
        <v>0</v>
      </c>
      <c r="O977" s="380">
        <f t="shared" si="73"/>
        <v>2</v>
      </c>
    </row>
    <row r="978" spans="2:15" x14ac:dyDescent="0.35">
      <c r="B978" s="296">
        <v>45673</v>
      </c>
      <c r="C978" s="381" t="s">
        <v>55</v>
      </c>
      <c r="D978" s="381">
        <v>16</v>
      </c>
      <c r="E978" s="381">
        <v>54</v>
      </c>
      <c r="F978" s="381">
        <v>21</v>
      </c>
      <c r="G978" s="381">
        <v>1</v>
      </c>
      <c r="H978" s="381">
        <v>4</v>
      </c>
      <c r="I978" s="381">
        <v>2</v>
      </c>
      <c r="J978" s="352">
        <v>0</v>
      </c>
      <c r="K978" s="352">
        <v>0</v>
      </c>
      <c r="L978" s="352">
        <v>0</v>
      </c>
      <c r="M978" s="352">
        <v>0</v>
      </c>
      <c r="N978" s="352">
        <v>0</v>
      </c>
      <c r="O978" s="380">
        <f t="shared" si="73"/>
        <v>98</v>
      </c>
    </row>
    <row r="979" spans="2:15" x14ac:dyDescent="0.35">
      <c r="B979" s="296">
        <v>45674</v>
      </c>
      <c r="C979" s="381" t="s">
        <v>56</v>
      </c>
      <c r="D979" s="381">
        <v>5</v>
      </c>
      <c r="E979" s="381" t="s">
        <v>47</v>
      </c>
      <c r="F979" s="381">
        <v>2</v>
      </c>
      <c r="G979" s="352">
        <v>0</v>
      </c>
      <c r="H979" s="352">
        <v>0</v>
      </c>
      <c r="I979" s="352">
        <v>0</v>
      </c>
      <c r="J979" s="352">
        <v>0</v>
      </c>
      <c r="K979" s="352">
        <v>0</v>
      </c>
      <c r="L979" s="352">
        <v>0</v>
      </c>
      <c r="M979" s="352">
        <v>0</v>
      </c>
      <c r="N979" s="352">
        <v>0</v>
      </c>
      <c r="O979" s="380">
        <f t="shared" si="73"/>
        <v>7</v>
      </c>
    </row>
    <row r="980" spans="2:15" x14ac:dyDescent="0.35">
      <c r="B980" s="296">
        <v>45675</v>
      </c>
      <c r="C980" s="381" t="s">
        <v>26</v>
      </c>
      <c r="D980" s="381">
        <v>248</v>
      </c>
      <c r="E980" s="381">
        <v>58</v>
      </c>
      <c r="F980" s="381">
        <v>351</v>
      </c>
      <c r="G980" s="381">
        <v>80</v>
      </c>
      <c r="H980" s="381">
        <v>888</v>
      </c>
      <c r="I980" s="352">
        <v>0</v>
      </c>
      <c r="J980" s="381">
        <v>124</v>
      </c>
      <c r="K980" s="352">
        <v>0</v>
      </c>
      <c r="L980" s="352">
        <v>0</v>
      </c>
      <c r="M980" s="381">
        <v>1839</v>
      </c>
      <c r="N980" s="381">
        <v>8281</v>
      </c>
      <c r="O980" s="380">
        <f t="shared" si="73"/>
        <v>11869</v>
      </c>
    </row>
    <row r="981" spans="2:15" x14ac:dyDescent="0.35">
      <c r="B981" s="300">
        <v>45676</v>
      </c>
      <c r="C981" s="301" t="s">
        <v>38</v>
      </c>
      <c r="D981" s="375">
        <f>+SUM(D963:D980)</f>
        <v>1511</v>
      </c>
      <c r="E981" s="375">
        <f>+SUM(E963:E980)</f>
        <v>1897</v>
      </c>
      <c r="F981" s="375">
        <f>+SUM(F963:F980)</f>
        <v>3173</v>
      </c>
      <c r="G981" s="375">
        <f>+SUM(G963:G980)</f>
        <v>951</v>
      </c>
      <c r="H981" s="375">
        <f>+SUM(H963:H980)</f>
        <v>1315</v>
      </c>
      <c r="I981" s="375">
        <f t="shared" ref="I981:N981" si="74">+SUM(I963:I980)</f>
        <v>68</v>
      </c>
      <c r="J981" s="375">
        <f t="shared" si="74"/>
        <v>294</v>
      </c>
      <c r="K981" s="375">
        <f t="shared" si="74"/>
        <v>871</v>
      </c>
      <c r="L981" s="375">
        <f t="shared" si="74"/>
        <v>857</v>
      </c>
      <c r="M981" s="375">
        <f t="shared" si="74"/>
        <v>1839</v>
      </c>
      <c r="N981" s="375">
        <f t="shared" si="74"/>
        <v>8281</v>
      </c>
      <c r="O981" s="375">
        <f>+SUM(O963:O980)</f>
        <v>21057</v>
      </c>
    </row>
    <row r="982" spans="2:15" x14ac:dyDescent="0.35">
      <c r="B982" s="296">
        <v>45689</v>
      </c>
      <c r="C982" s="381" t="s">
        <v>21</v>
      </c>
      <c r="D982" s="381">
        <v>386</v>
      </c>
      <c r="E982" s="381">
        <v>405</v>
      </c>
      <c r="F982" s="381">
        <v>703</v>
      </c>
      <c r="G982" s="381">
        <v>44</v>
      </c>
      <c r="H982" s="381">
        <v>282</v>
      </c>
      <c r="I982" s="381">
        <v>12</v>
      </c>
      <c r="J982" s="381">
        <v>63</v>
      </c>
      <c r="K982" s="381" t="s">
        <v>47</v>
      </c>
      <c r="L982" s="381">
        <v>421</v>
      </c>
      <c r="M982" s="352">
        <v>0</v>
      </c>
      <c r="N982" s="352">
        <v>0</v>
      </c>
      <c r="O982" s="381">
        <v>2316</v>
      </c>
    </row>
    <row r="983" spans="2:15" x14ac:dyDescent="0.35">
      <c r="B983" s="296">
        <v>45690</v>
      </c>
      <c r="C983" s="381" t="s">
        <v>48</v>
      </c>
      <c r="D983" s="381">
        <v>448</v>
      </c>
      <c r="E983" s="381">
        <v>269</v>
      </c>
      <c r="F983" s="381">
        <v>875</v>
      </c>
      <c r="G983" s="381">
        <v>400</v>
      </c>
      <c r="H983" s="381">
        <v>149</v>
      </c>
      <c r="I983" s="381">
        <v>51</v>
      </c>
      <c r="J983" s="381">
        <v>156</v>
      </c>
      <c r="K983" s="352">
        <v>0</v>
      </c>
      <c r="L983" s="352">
        <v>0</v>
      </c>
      <c r="M983" s="352">
        <v>0</v>
      </c>
      <c r="N983" s="352">
        <v>0</v>
      </c>
      <c r="O983" s="381">
        <v>2348</v>
      </c>
    </row>
    <row r="984" spans="2:15" x14ac:dyDescent="0.35">
      <c r="B984" s="296">
        <v>45691</v>
      </c>
      <c r="C984" s="381" t="s">
        <v>24</v>
      </c>
      <c r="D984" s="381">
        <v>24</v>
      </c>
      <c r="E984" s="381">
        <v>16</v>
      </c>
      <c r="F984" s="381">
        <v>58</v>
      </c>
      <c r="G984" s="381">
        <v>14</v>
      </c>
      <c r="H984" s="381">
        <v>7</v>
      </c>
      <c r="I984" s="352">
        <v>0</v>
      </c>
      <c r="J984" s="352">
        <v>0</v>
      </c>
      <c r="K984" s="352">
        <v>0</v>
      </c>
      <c r="L984" s="352">
        <v>0</v>
      </c>
      <c r="M984" s="352">
        <v>0</v>
      </c>
      <c r="N984" s="352">
        <v>0</v>
      </c>
      <c r="O984" s="381">
        <v>119</v>
      </c>
    </row>
    <row r="985" spans="2:15" x14ac:dyDescent="0.35">
      <c r="B985" s="296">
        <v>45692</v>
      </c>
      <c r="C985" s="381" t="s">
        <v>49</v>
      </c>
      <c r="D985" s="381">
        <v>11</v>
      </c>
      <c r="E985" s="381">
        <v>4</v>
      </c>
      <c r="F985" s="381">
        <v>26</v>
      </c>
      <c r="G985" s="381">
        <v>5</v>
      </c>
      <c r="H985" s="381">
        <v>2</v>
      </c>
      <c r="I985" s="381">
        <v>1</v>
      </c>
      <c r="J985" s="381">
        <v>1</v>
      </c>
      <c r="K985" s="352">
        <v>0</v>
      </c>
      <c r="L985" s="381">
        <v>73</v>
      </c>
      <c r="M985" s="352">
        <v>0</v>
      </c>
      <c r="N985" s="352">
        <v>0</v>
      </c>
      <c r="O985" s="381">
        <v>123</v>
      </c>
    </row>
    <row r="986" spans="2:15" x14ac:dyDescent="0.35">
      <c r="B986" s="296">
        <v>45693</v>
      </c>
      <c r="C986" s="381" t="s">
        <v>50</v>
      </c>
      <c r="D986" s="381">
        <v>112</v>
      </c>
      <c r="E986" s="381">
        <v>1</v>
      </c>
      <c r="F986" s="352">
        <v>0</v>
      </c>
      <c r="G986" s="352">
        <v>0</v>
      </c>
      <c r="H986" s="352">
        <v>0</v>
      </c>
      <c r="I986" s="352">
        <v>0</v>
      </c>
      <c r="J986" s="352">
        <v>0</v>
      </c>
      <c r="K986" s="352">
        <v>0</v>
      </c>
      <c r="L986" s="352">
        <v>0</v>
      </c>
      <c r="M986" s="352">
        <v>0</v>
      </c>
      <c r="N986" s="352">
        <v>0</v>
      </c>
      <c r="O986" s="381">
        <v>113</v>
      </c>
    </row>
    <row r="987" spans="2:15" x14ac:dyDescent="0.35">
      <c r="B987" s="296">
        <v>45694</v>
      </c>
      <c r="C987" s="381" t="s">
        <v>51</v>
      </c>
      <c r="D987" s="381">
        <v>112</v>
      </c>
      <c r="E987" s="381">
        <v>50</v>
      </c>
      <c r="F987" s="381">
        <v>502</v>
      </c>
      <c r="G987" s="381">
        <v>18</v>
      </c>
      <c r="H987" s="381">
        <v>3</v>
      </c>
      <c r="I987" s="381" t="s">
        <v>47</v>
      </c>
      <c r="J987" s="381">
        <v>5</v>
      </c>
      <c r="K987" s="381">
        <v>827</v>
      </c>
      <c r="L987" s="352">
        <v>0</v>
      </c>
      <c r="M987" s="352">
        <v>0</v>
      </c>
      <c r="N987" s="352">
        <v>0</v>
      </c>
      <c r="O987" s="381">
        <v>1517</v>
      </c>
    </row>
    <row r="988" spans="2:15" x14ac:dyDescent="0.35">
      <c r="B988" s="296">
        <v>45695</v>
      </c>
      <c r="C988" s="381" t="s">
        <v>52</v>
      </c>
      <c r="D988" s="381">
        <v>33</v>
      </c>
      <c r="E988" s="381">
        <v>47</v>
      </c>
      <c r="F988" s="381">
        <v>40</v>
      </c>
      <c r="G988" s="381">
        <v>4</v>
      </c>
      <c r="H988" s="381" t="s">
        <v>47</v>
      </c>
      <c r="I988" s="381" t="s">
        <v>47</v>
      </c>
      <c r="J988" s="381" t="s">
        <v>47</v>
      </c>
      <c r="K988" s="352">
        <v>0</v>
      </c>
      <c r="L988" s="352">
        <v>0</v>
      </c>
      <c r="M988" s="352">
        <v>0</v>
      </c>
      <c r="N988" s="352">
        <v>0</v>
      </c>
      <c r="O988" s="381">
        <v>124</v>
      </c>
    </row>
    <row r="989" spans="2:15" x14ac:dyDescent="0.35">
      <c r="B989" s="296">
        <v>45696</v>
      </c>
      <c r="C989" s="381" t="s">
        <v>31</v>
      </c>
      <c r="D989" s="381">
        <v>108</v>
      </c>
      <c r="E989" s="381">
        <v>58</v>
      </c>
      <c r="F989" s="381">
        <v>131</v>
      </c>
      <c r="G989" s="381">
        <v>14</v>
      </c>
      <c r="H989" s="381">
        <v>20</v>
      </c>
      <c r="I989" s="381" t="s">
        <v>47</v>
      </c>
      <c r="J989" s="381">
        <v>1</v>
      </c>
      <c r="K989" s="352">
        <v>0</v>
      </c>
      <c r="L989" s="381">
        <v>114</v>
      </c>
      <c r="M989" s="352">
        <v>0</v>
      </c>
      <c r="N989" s="352">
        <v>0</v>
      </c>
      <c r="O989" s="381">
        <v>446</v>
      </c>
    </row>
    <row r="990" spans="2:15" x14ac:dyDescent="0.35">
      <c r="B990" s="296">
        <v>45697</v>
      </c>
      <c r="C990" s="381" t="s">
        <v>41</v>
      </c>
      <c r="D990" s="381">
        <v>32</v>
      </c>
      <c r="E990" s="381">
        <v>43</v>
      </c>
      <c r="F990" s="381">
        <v>101</v>
      </c>
      <c r="G990" s="381">
        <v>26</v>
      </c>
      <c r="H990" s="381">
        <v>24</v>
      </c>
      <c r="I990" s="381" t="s">
        <v>47</v>
      </c>
      <c r="J990" s="381">
        <v>28</v>
      </c>
      <c r="K990" s="352">
        <v>0</v>
      </c>
      <c r="L990" s="352">
        <v>0</v>
      </c>
      <c r="M990" s="352">
        <v>0</v>
      </c>
      <c r="N990" s="352">
        <v>0</v>
      </c>
      <c r="O990" s="381">
        <v>254</v>
      </c>
    </row>
    <row r="991" spans="2:15" x14ac:dyDescent="0.35">
      <c r="B991" s="296">
        <v>45698</v>
      </c>
      <c r="C991" s="381" t="s">
        <v>53</v>
      </c>
      <c r="D991" s="352">
        <v>0</v>
      </c>
      <c r="E991" s="352">
        <v>0</v>
      </c>
      <c r="F991" s="381">
        <v>36</v>
      </c>
      <c r="G991" s="352">
        <v>0</v>
      </c>
      <c r="H991" s="352">
        <v>0</v>
      </c>
      <c r="I991" s="352">
        <v>0</v>
      </c>
      <c r="J991" s="352">
        <v>0</v>
      </c>
      <c r="K991" s="352">
        <v>0</v>
      </c>
      <c r="L991" s="352">
        <v>0</v>
      </c>
      <c r="M991" s="352">
        <v>0</v>
      </c>
      <c r="N991" s="352">
        <v>0</v>
      </c>
      <c r="O991" s="381">
        <v>36</v>
      </c>
    </row>
    <row r="992" spans="2:15" x14ac:dyDescent="0.35">
      <c r="B992" s="296">
        <v>45699</v>
      </c>
      <c r="C992" s="381" t="s">
        <v>33</v>
      </c>
      <c r="D992" s="352">
        <v>0</v>
      </c>
      <c r="E992" s="352">
        <v>0</v>
      </c>
      <c r="F992" s="381">
        <v>5</v>
      </c>
      <c r="G992" s="352">
        <v>0</v>
      </c>
      <c r="H992" s="352">
        <v>0</v>
      </c>
      <c r="I992" s="352">
        <v>0</v>
      </c>
      <c r="J992" s="352">
        <v>0</v>
      </c>
      <c r="K992" s="352">
        <v>0</v>
      </c>
      <c r="L992" s="352">
        <v>0</v>
      </c>
      <c r="M992" s="352">
        <v>0</v>
      </c>
      <c r="N992" s="352">
        <v>0</v>
      </c>
      <c r="O992" s="381">
        <v>5</v>
      </c>
    </row>
    <row r="993" spans="2:15" x14ac:dyDescent="0.35">
      <c r="B993" s="296">
        <v>45700</v>
      </c>
      <c r="C993" s="381" t="s">
        <v>14</v>
      </c>
      <c r="D993" s="352">
        <v>0</v>
      </c>
      <c r="E993" s="352">
        <v>0</v>
      </c>
      <c r="F993" s="352">
        <v>0</v>
      </c>
      <c r="G993" s="381">
        <v>10</v>
      </c>
      <c r="H993" s="352">
        <v>0</v>
      </c>
      <c r="I993" s="352">
        <v>0</v>
      </c>
      <c r="J993" s="352">
        <v>0</v>
      </c>
      <c r="K993" s="352">
        <v>0</v>
      </c>
      <c r="L993" s="352">
        <v>0</v>
      </c>
      <c r="M993" s="352">
        <v>0</v>
      </c>
      <c r="N993" s="352">
        <v>0</v>
      </c>
      <c r="O993" s="381">
        <v>10</v>
      </c>
    </row>
    <row r="994" spans="2:15" x14ac:dyDescent="0.35">
      <c r="B994" s="296">
        <v>45701</v>
      </c>
      <c r="C994" s="381" t="s">
        <v>35</v>
      </c>
      <c r="D994" s="352">
        <v>0</v>
      </c>
      <c r="E994" s="381">
        <v>4</v>
      </c>
      <c r="F994" s="381">
        <v>1</v>
      </c>
      <c r="G994" s="381">
        <v>1</v>
      </c>
      <c r="H994" s="352">
        <v>0</v>
      </c>
      <c r="I994" s="352">
        <v>0</v>
      </c>
      <c r="J994" s="381" t="s">
        <v>47</v>
      </c>
      <c r="K994" s="352">
        <v>0</v>
      </c>
      <c r="L994" s="352">
        <v>0</v>
      </c>
      <c r="M994" s="352">
        <v>0</v>
      </c>
      <c r="N994" s="352">
        <v>0</v>
      </c>
      <c r="O994" s="381">
        <v>6</v>
      </c>
    </row>
    <row r="995" spans="2:15" x14ac:dyDescent="0.35">
      <c r="B995" s="296">
        <v>45702</v>
      </c>
      <c r="C995" s="381" t="s">
        <v>54</v>
      </c>
      <c r="D995" s="352">
        <v>0</v>
      </c>
      <c r="E995" s="381">
        <v>7</v>
      </c>
      <c r="F995" s="381">
        <v>58</v>
      </c>
      <c r="G995" s="381" t="s">
        <v>47</v>
      </c>
      <c r="H995" s="352">
        <v>0</v>
      </c>
      <c r="I995" s="352">
        <v>0</v>
      </c>
      <c r="J995" s="381">
        <v>3</v>
      </c>
      <c r="K995" s="352">
        <v>0</v>
      </c>
      <c r="L995" s="352">
        <v>0</v>
      </c>
      <c r="M995" s="352">
        <v>0</v>
      </c>
      <c r="N995" s="352">
        <v>0</v>
      </c>
      <c r="O995" s="381">
        <v>68</v>
      </c>
    </row>
    <row r="996" spans="2:15" x14ac:dyDescent="0.35">
      <c r="B996" s="296">
        <v>45703</v>
      </c>
      <c r="C996" s="381" t="s">
        <v>36</v>
      </c>
      <c r="D996" s="381">
        <v>1</v>
      </c>
      <c r="E996" s="381" t="s">
        <v>47</v>
      </c>
      <c r="F996" s="381">
        <v>1</v>
      </c>
      <c r="G996" s="381" t="s">
        <v>47</v>
      </c>
      <c r="H996" s="352">
        <v>0</v>
      </c>
      <c r="I996" s="352">
        <v>0</v>
      </c>
      <c r="J996" s="352">
        <v>0</v>
      </c>
      <c r="K996" s="352">
        <v>0</v>
      </c>
      <c r="L996" s="352">
        <v>0</v>
      </c>
      <c r="M996" s="352">
        <v>0</v>
      </c>
      <c r="N996" s="352">
        <v>0</v>
      </c>
      <c r="O996" s="381">
        <v>2</v>
      </c>
    </row>
    <row r="997" spans="2:15" x14ac:dyDescent="0.35">
      <c r="B997" s="296">
        <v>45704</v>
      </c>
      <c r="C997" s="381" t="s">
        <v>55</v>
      </c>
      <c r="D997" s="381">
        <v>13</v>
      </c>
      <c r="E997" s="381">
        <v>19</v>
      </c>
      <c r="F997" s="381">
        <v>23</v>
      </c>
      <c r="G997" s="381">
        <v>17</v>
      </c>
      <c r="H997" s="381">
        <v>11</v>
      </c>
      <c r="I997" s="352">
        <v>0</v>
      </c>
      <c r="J997" s="352">
        <v>0</v>
      </c>
      <c r="K997" s="352">
        <v>0</v>
      </c>
      <c r="L997" s="352">
        <v>0</v>
      </c>
      <c r="M997" s="352">
        <v>0</v>
      </c>
      <c r="N997" s="352">
        <v>0</v>
      </c>
      <c r="O997" s="381">
        <v>83</v>
      </c>
    </row>
    <row r="998" spans="2:15" x14ac:dyDescent="0.35">
      <c r="B998" s="296">
        <v>45705</v>
      </c>
      <c r="C998" s="381" t="s">
        <v>56</v>
      </c>
      <c r="D998" s="381">
        <v>2</v>
      </c>
      <c r="E998" s="381" t="s">
        <v>47</v>
      </c>
      <c r="F998" s="381">
        <v>1</v>
      </c>
      <c r="G998" s="381" t="s">
        <v>47</v>
      </c>
      <c r="H998" s="381" t="s">
        <v>47</v>
      </c>
      <c r="I998" s="352">
        <v>0</v>
      </c>
      <c r="J998" s="352">
        <v>0</v>
      </c>
      <c r="K998" s="352">
        <v>0</v>
      </c>
      <c r="L998" s="352">
        <v>0</v>
      </c>
      <c r="M998" s="352">
        <v>0</v>
      </c>
      <c r="N998" s="352">
        <v>0</v>
      </c>
      <c r="O998" s="381">
        <v>3</v>
      </c>
    </row>
    <row r="999" spans="2:15" x14ac:dyDescent="0.35">
      <c r="B999" s="296">
        <v>45706</v>
      </c>
      <c r="C999" s="381" t="s">
        <v>26</v>
      </c>
      <c r="D999" s="381">
        <v>146</v>
      </c>
      <c r="E999" s="381">
        <v>19</v>
      </c>
      <c r="F999" s="381">
        <v>334</v>
      </c>
      <c r="G999" s="381">
        <v>476</v>
      </c>
      <c r="H999" s="381">
        <v>973</v>
      </c>
      <c r="I999" s="352">
        <v>0</v>
      </c>
      <c r="J999" s="381">
        <v>211</v>
      </c>
      <c r="K999" s="352">
        <v>0</v>
      </c>
      <c r="L999" s="352">
        <v>0</v>
      </c>
      <c r="M999" s="381">
        <v>1853</v>
      </c>
      <c r="N999" s="381">
        <v>8943</v>
      </c>
      <c r="O999" s="381">
        <v>12955</v>
      </c>
    </row>
    <row r="1000" spans="2:15" x14ac:dyDescent="0.35">
      <c r="B1000" s="300">
        <v>45707</v>
      </c>
      <c r="C1000" s="301" t="s">
        <v>38</v>
      </c>
      <c r="D1000" s="375">
        <v>1428</v>
      </c>
      <c r="E1000" s="375">
        <v>942</v>
      </c>
      <c r="F1000" s="375">
        <v>2895</v>
      </c>
      <c r="G1000" s="375">
        <v>1029</v>
      </c>
      <c r="H1000" s="375">
        <v>1471</v>
      </c>
      <c r="I1000" s="375">
        <v>64</v>
      </c>
      <c r="J1000" s="375">
        <v>468</v>
      </c>
      <c r="K1000" s="375">
        <v>827</v>
      </c>
      <c r="L1000" s="375">
        <v>608</v>
      </c>
      <c r="M1000" s="375">
        <v>1853</v>
      </c>
      <c r="N1000" s="375">
        <v>8943</v>
      </c>
      <c r="O1000" s="375">
        <v>20528</v>
      </c>
    </row>
    <row r="1001" spans="2:15" x14ac:dyDescent="0.35">
      <c r="B1001" s="296">
        <v>45717</v>
      </c>
      <c r="C1001" s="381" t="s">
        <v>21</v>
      </c>
      <c r="D1001" s="381">
        <v>408</v>
      </c>
      <c r="E1001" s="381">
        <v>661</v>
      </c>
      <c r="F1001" s="381">
        <v>968</v>
      </c>
      <c r="G1001" s="381">
        <v>504</v>
      </c>
      <c r="H1001" s="381">
        <v>311</v>
      </c>
      <c r="I1001" s="381">
        <v>10</v>
      </c>
      <c r="J1001" s="381">
        <v>44</v>
      </c>
      <c r="K1001" s="381" t="s">
        <v>47</v>
      </c>
      <c r="L1001" s="381">
        <v>325</v>
      </c>
      <c r="M1001" s="352">
        <v>0</v>
      </c>
      <c r="N1001" s="352">
        <v>0</v>
      </c>
      <c r="O1001" s="381">
        <f>+SUM(D1001:N1001)</f>
        <v>3231</v>
      </c>
    </row>
    <row r="1002" spans="2:15" x14ac:dyDescent="0.35">
      <c r="B1002" s="296">
        <v>45718</v>
      </c>
      <c r="C1002" s="381" t="s">
        <v>48</v>
      </c>
      <c r="D1002" s="381">
        <v>523</v>
      </c>
      <c r="E1002" s="381">
        <v>399</v>
      </c>
      <c r="F1002" s="381">
        <v>1047</v>
      </c>
      <c r="G1002" s="381">
        <v>301</v>
      </c>
      <c r="H1002" s="381">
        <v>169</v>
      </c>
      <c r="I1002" s="381">
        <v>65</v>
      </c>
      <c r="J1002" s="381">
        <v>145</v>
      </c>
      <c r="K1002" s="352">
        <v>0</v>
      </c>
      <c r="L1002" s="352">
        <v>0</v>
      </c>
      <c r="M1002" s="352">
        <v>0</v>
      </c>
      <c r="N1002" s="352">
        <v>0</v>
      </c>
      <c r="O1002" s="381">
        <f t="shared" ref="O1002:O1017" si="75">+SUM(D1002:N1002)</f>
        <v>2649</v>
      </c>
    </row>
    <row r="1003" spans="2:15" x14ac:dyDescent="0.35">
      <c r="B1003" s="296">
        <v>45719</v>
      </c>
      <c r="C1003" s="381" t="s">
        <v>24</v>
      </c>
      <c r="D1003" s="381">
        <v>29</v>
      </c>
      <c r="E1003" s="381">
        <v>34</v>
      </c>
      <c r="F1003" s="381">
        <v>68</v>
      </c>
      <c r="G1003" s="381">
        <v>5</v>
      </c>
      <c r="H1003" s="381">
        <v>7</v>
      </c>
      <c r="I1003" s="352">
        <v>0</v>
      </c>
      <c r="J1003" s="352">
        <v>0</v>
      </c>
      <c r="K1003" s="352">
        <v>0</v>
      </c>
      <c r="L1003" s="352">
        <v>0</v>
      </c>
      <c r="M1003" s="352">
        <v>0</v>
      </c>
      <c r="N1003" s="352">
        <v>0</v>
      </c>
      <c r="O1003" s="381">
        <f t="shared" si="75"/>
        <v>143</v>
      </c>
    </row>
    <row r="1004" spans="2:15" x14ac:dyDescent="0.35">
      <c r="B1004" s="296">
        <v>45720</v>
      </c>
      <c r="C1004" s="381" t="s">
        <v>49</v>
      </c>
      <c r="D1004" s="381">
        <v>15</v>
      </c>
      <c r="E1004" s="381">
        <v>19</v>
      </c>
      <c r="F1004" s="381">
        <v>42</v>
      </c>
      <c r="G1004" s="381">
        <v>2</v>
      </c>
      <c r="H1004" s="381" t="s">
        <v>47</v>
      </c>
      <c r="I1004" s="352">
        <v>0</v>
      </c>
      <c r="J1004" s="381">
        <v>3</v>
      </c>
      <c r="K1004" s="381" t="s">
        <v>47</v>
      </c>
      <c r="L1004" s="381">
        <v>25</v>
      </c>
      <c r="M1004" s="352">
        <v>0</v>
      </c>
      <c r="N1004" s="352">
        <v>0</v>
      </c>
      <c r="O1004" s="381">
        <f t="shared" si="75"/>
        <v>106</v>
      </c>
    </row>
    <row r="1005" spans="2:15" x14ac:dyDescent="0.35">
      <c r="B1005" s="296">
        <v>45721</v>
      </c>
      <c r="C1005" s="381" t="s">
        <v>50</v>
      </c>
      <c r="D1005" s="381">
        <v>152</v>
      </c>
      <c r="E1005" s="352">
        <v>0</v>
      </c>
      <c r="F1005" s="352">
        <v>0</v>
      </c>
      <c r="G1005" s="352">
        <v>0</v>
      </c>
      <c r="H1005" s="352">
        <v>0</v>
      </c>
      <c r="I1005" s="352">
        <v>0</v>
      </c>
      <c r="J1005" s="352">
        <v>0</v>
      </c>
      <c r="K1005" s="352">
        <v>0</v>
      </c>
      <c r="L1005" s="352">
        <v>0</v>
      </c>
      <c r="M1005" s="352">
        <v>0</v>
      </c>
      <c r="N1005" s="352">
        <v>0</v>
      </c>
      <c r="O1005" s="381">
        <f t="shared" si="75"/>
        <v>152</v>
      </c>
    </row>
    <row r="1006" spans="2:15" x14ac:dyDescent="0.35">
      <c r="B1006" s="296">
        <v>45722</v>
      </c>
      <c r="C1006" s="381" t="s">
        <v>51</v>
      </c>
      <c r="D1006" s="381">
        <v>112</v>
      </c>
      <c r="E1006" s="381">
        <v>103</v>
      </c>
      <c r="F1006" s="381">
        <v>492</v>
      </c>
      <c r="G1006" s="381">
        <v>29</v>
      </c>
      <c r="H1006" s="381">
        <v>96</v>
      </c>
      <c r="I1006" s="352">
        <v>0</v>
      </c>
      <c r="J1006" s="381">
        <v>6</v>
      </c>
      <c r="K1006" s="381">
        <v>999</v>
      </c>
      <c r="L1006" s="352">
        <v>0</v>
      </c>
      <c r="M1006" s="352">
        <v>0</v>
      </c>
      <c r="N1006" s="352">
        <v>0</v>
      </c>
      <c r="O1006" s="381">
        <f t="shared" si="75"/>
        <v>1837</v>
      </c>
    </row>
    <row r="1007" spans="2:15" x14ac:dyDescent="0.35">
      <c r="B1007" s="296">
        <v>45723</v>
      </c>
      <c r="C1007" s="381" t="s">
        <v>52</v>
      </c>
      <c r="D1007" s="381">
        <v>27</v>
      </c>
      <c r="E1007" s="381">
        <v>129</v>
      </c>
      <c r="F1007" s="381">
        <v>69</v>
      </c>
      <c r="G1007" s="381">
        <v>18</v>
      </c>
      <c r="H1007" s="381">
        <v>9</v>
      </c>
      <c r="I1007" s="352">
        <v>0</v>
      </c>
      <c r="J1007" s="381">
        <v>3</v>
      </c>
      <c r="K1007" s="381" t="s">
        <v>47</v>
      </c>
      <c r="L1007" s="352">
        <v>0</v>
      </c>
      <c r="M1007" s="352">
        <v>0</v>
      </c>
      <c r="N1007" s="352">
        <v>0</v>
      </c>
      <c r="O1007" s="381">
        <f t="shared" si="75"/>
        <v>255</v>
      </c>
    </row>
    <row r="1008" spans="2:15" x14ac:dyDescent="0.35">
      <c r="B1008" s="296">
        <v>45724</v>
      </c>
      <c r="C1008" s="381" t="s">
        <v>31</v>
      </c>
      <c r="D1008" s="381">
        <v>106</v>
      </c>
      <c r="E1008" s="381">
        <v>106</v>
      </c>
      <c r="F1008" s="381">
        <v>197</v>
      </c>
      <c r="G1008" s="381">
        <v>16</v>
      </c>
      <c r="H1008" s="381">
        <v>10</v>
      </c>
      <c r="I1008" s="352">
        <v>0</v>
      </c>
      <c r="J1008" s="381">
        <v>1</v>
      </c>
      <c r="K1008" s="381" t="s">
        <v>47</v>
      </c>
      <c r="L1008" s="381">
        <v>204</v>
      </c>
      <c r="M1008" s="352">
        <v>0</v>
      </c>
      <c r="N1008" s="352">
        <v>0</v>
      </c>
      <c r="O1008" s="381">
        <f t="shared" si="75"/>
        <v>640</v>
      </c>
    </row>
    <row r="1009" spans="2:15" x14ac:dyDescent="0.35">
      <c r="B1009" s="296">
        <v>45725</v>
      </c>
      <c r="C1009" s="382" t="s">
        <v>41</v>
      </c>
      <c r="D1009" s="381">
        <v>40</v>
      </c>
      <c r="E1009" s="381">
        <v>70</v>
      </c>
      <c r="F1009" s="381">
        <v>157</v>
      </c>
      <c r="G1009" s="381">
        <v>92</v>
      </c>
      <c r="H1009" s="381">
        <v>21</v>
      </c>
      <c r="I1009" s="352">
        <v>0</v>
      </c>
      <c r="J1009" s="381">
        <v>21</v>
      </c>
      <c r="K1009" s="352">
        <v>0</v>
      </c>
      <c r="L1009" s="352">
        <v>0</v>
      </c>
      <c r="M1009" s="352">
        <v>0</v>
      </c>
      <c r="N1009" s="352">
        <v>0</v>
      </c>
      <c r="O1009" s="381">
        <f t="shared" si="75"/>
        <v>401</v>
      </c>
    </row>
    <row r="1010" spans="2:15" x14ac:dyDescent="0.35">
      <c r="B1010" s="296">
        <v>45726</v>
      </c>
      <c r="C1010" s="381" t="s">
        <v>53</v>
      </c>
      <c r="D1010" s="352">
        <v>0</v>
      </c>
      <c r="E1010" s="352">
        <v>0</v>
      </c>
      <c r="F1010" s="381">
        <v>37</v>
      </c>
      <c r="G1010" s="352">
        <v>0</v>
      </c>
      <c r="H1010" s="352">
        <v>0</v>
      </c>
      <c r="I1010" s="352">
        <v>0</v>
      </c>
      <c r="J1010" s="352">
        <v>0</v>
      </c>
      <c r="K1010" s="352">
        <v>0</v>
      </c>
      <c r="L1010" s="352">
        <v>0</v>
      </c>
      <c r="M1010" s="352">
        <v>0</v>
      </c>
      <c r="N1010" s="352">
        <v>0</v>
      </c>
      <c r="O1010" s="381">
        <f t="shared" si="75"/>
        <v>37</v>
      </c>
    </row>
    <row r="1011" spans="2:15" x14ac:dyDescent="0.35">
      <c r="B1011" s="296">
        <v>45727</v>
      </c>
      <c r="C1011" s="381" t="s">
        <v>33</v>
      </c>
      <c r="D1011" s="352">
        <v>0</v>
      </c>
      <c r="E1011" s="352">
        <v>0</v>
      </c>
      <c r="F1011" s="381">
        <v>2</v>
      </c>
      <c r="G1011" s="352">
        <v>0</v>
      </c>
      <c r="H1011" s="352">
        <v>0</v>
      </c>
      <c r="I1011" s="352">
        <v>0</v>
      </c>
      <c r="J1011" s="352">
        <v>0</v>
      </c>
      <c r="K1011" s="352">
        <v>0</v>
      </c>
      <c r="L1011" s="352">
        <v>0</v>
      </c>
      <c r="M1011" s="352">
        <v>0</v>
      </c>
      <c r="N1011" s="352">
        <v>0</v>
      </c>
      <c r="O1011" s="381">
        <f t="shared" si="75"/>
        <v>2</v>
      </c>
    </row>
    <row r="1012" spans="2:15" x14ac:dyDescent="0.35">
      <c r="B1012" s="296">
        <v>45728</v>
      </c>
      <c r="C1012" s="381" t="s">
        <v>14</v>
      </c>
      <c r="D1012" s="352">
        <v>0</v>
      </c>
      <c r="E1012" s="381">
        <v>1</v>
      </c>
      <c r="F1012" s="381">
        <v>1</v>
      </c>
      <c r="G1012" s="381">
        <v>6</v>
      </c>
      <c r="H1012" s="381">
        <v>2</v>
      </c>
      <c r="I1012" s="352">
        <v>0</v>
      </c>
      <c r="J1012" s="381" t="s">
        <v>47</v>
      </c>
      <c r="K1012" s="352">
        <v>0</v>
      </c>
      <c r="L1012" s="352">
        <v>0</v>
      </c>
      <c r="M1012" s="352">
        <v>0</v>
      </c>
      <c r="N1012" s="352">
        <v>0</v>
      </c>
      <c r="O1012" s="381">
        <f t="shared" si="75"/>
        <v>10</v>
      </c>
    </row>
    <row r="1013" spans="2:15" x14ac:dyDescent="0.35">
      <c r="B1013" s="296">
        <v>45729</v>
      </c>
      <c r="C1013" s="381" t="s">
        <v>54</v>
      </c>
      <c r="D1013" s="381">
        <v>1</v>
      </c>
      <c r="E1013" s="381">
        <v>52</v>
      </c>
      <c r="F1013" s="381">
        <v>31</v>
      </c>
      <c r="G1013" s="381" t="s">
        <v>47</v>
      </c>
      <c r="H1013" s="381">
        <v>6</v>
      </c>
      <c r="I1013" s="352">
        <v>0</v>
      </c>
      <c r="J1013" s="381">
        <v>2</v>
      </c>
      <c r="K1013" s="352">
        <v>0</v>
      </c>
      <c r="L1013" s="352">
        <v>0</v>
      </c>
      <c r="M1013" s="352">
        <v>0</v>
      </c>
      <c r="N1013" s="352">
        <v>0</v>
      </c>
      <c r="O1013" s="381">
        <f t="shared" si="75"/>
        <v>92</v>
      </c>
    </row>
    <row r="1014" spans="2:15" x14ac:dyDescent="0.35">
      <c r="B1014" s="296">
        <v>45730</v>
      </c>
      <c r="C1014" s="381" t="s">
        <v>36</v>
      </c>
      <c r="D1014" s="352">
        <v>0</v>
      </c>
      <c r="E1014" s="352">
        <v>0</v>
      </c>
      <c r="F1014" s="381">
        <v>2</v>
      </c>
      <c r="G1014" s="381" t="s">
        <v>47</v>
      </c>
      <c r="H1014" s="381" t="s">
        <v>47</v>
      </c>
      <c r="I1014" s="352">
        <v>0</v>
      </c>
      <c r="J1014" s="352">
        <v>0</v>
      </c>
      <c r="K1014" s="352">
        <v>0</v>
      </c>
      <c r="L1014" s="352">
        <v>0</v>
      </c>
      <c r="M1014" s="352">
        <v>0</v>
      </c>
      <c r="N1014" s="352">
        <v>0</v>
      </c>
      <c r="O1014" s="381">
        <f t="shared" si="75"/>
        <v>2</v>
      </c>
    </row>
    <row r="1015" spans="2:15" x14ac:dyDescent="0.35">
      <c r="B1015" s="296">
        <v>45731</v>
      </c>
      <c r="C1015" s="381" t="s">
        <v>55</v>
      </c>
      <c r="D1015" s="381">
        <v>20</v>
      </c>
      <c r="E1015" s="381">
        <v>59</v>
      </c>
      <c r="F1015" s="381">
        <v>43</v>
      </c>
      <c r="G1015" s="381">
        <v>4</v>
      </c>
      <c r="H1015" s="381">
        <v>8</v>
      </c>
      <c r="I1015" s="381">
        <v>3</v>
      </c>
      <c r="J1015" s="352">
        <v>0</v>
      </c>
      <c r="K1015" s="352">
        <v>0</v>
      </c>
      <c r="L1015" s="352">
        <v>0</v>
      </c>
      <c r="M1015" s="352">
        <v>0</v>
      </c>
      <c r="N1015" s="352">
        <v>0</v>
      </c>
      <c r="O1015" s="381">
        <f t="shared" si="75"/>
        <v>137</v>
      </c>
    </row>
    <row r="1016" spans="2:15" x14ac:dyDescent="0.35">
      <c r="B1016" s="296">
        <v>45732</v>
      </c>
      <c r="C1016" s="381" t="s">
        <v>56</v>
      </c>
      <c r="D1016" s="381">
        <v>4</v>
      </c>
      <c r="E1016" s="352">
        <v>0</v>
      </c>
      <c r="F1016" s="352">
        <v>0</v>
      </c>
      <c r="G1016" s="352">
        <v>0</v>
      </c>
      <c r="H1016" s="352">
        <v>0</v>
      </c>
      <c r="I1016" s="352">
        <v>0</v>
      </c>
      <c r="J1016" s="352">
        <v>0</v>
      </c>
      <c r="K1016" s="352">
        <v>0</v>
      </c>
      <c r="L1016" s="352">
        <v>0</v>
      </c>
      <c r="M1016" s="352">
        <v>0</v>
      </c>
      <c r="N1016" s="352">
        <v>0</v>
      </c>
      <c r="O1016" s="381">
        <f t="shared" si="75"/>
        <v>4</v>
      </c>
    </row>
    <row r="1017" spans="2:15" x14ac:dyDescent="0.35">
      <c r="B1017" s="296">
        <v>45733</v>
      </c>
      <c r="C1017" s="381" t="s">
        <v>26</v>
      </c>
      <c r="D1017" s="381">
        <v>191</v>
      </c>
      <c r="E1017" s="381">
        <v>152</v>
      </c>
      <c r="F1017" s="381">
        <v>570</v>
      </c>
      <c r="G1017" s="381">
        <v>10</v>
      </c>
      <c r="H1017" s="381">
        <v>955</v>
      </c>
      <c r="I1017" s="381">
        <v>2</v>
      </c>
      <c r="J1017" s="381">
        <v>125</v>
      </c>
      <c r="K1017" s="352">
        <v>0</v>
      </c>
      <c r="L1017" s="352">
        <v>0</v>
      </c>
      <c r="M1017" s="381">
        <v>2120</v>
      </c>
      <c r="N1017" s="381">
        <v>9781</v>
      </c>
      <c r="O1017" s="381">
        <f t="shared" si="75"/>
        <v>13906</v>
      </c>
    </row>
    <row r="1018" spans="2:15" x14ac:dyDescent="0.35">
      <c r="B1018" s="300">
        <v>45734</v>
      </c>
      <c r="C1018" s="301" t="s">
        <v>38</v>
      </c>
      <c r="D1018" s="309">
        <f>+SUM(D1001:D1017)</f>
        <v>1628</v>
      </c>
      <c r="E1018" s="309">
        <f t="shared" ref="E1018:O1018" si="76">+SUM(E1001:E1017)</f>
        <v>1785</v>
      </c>
      <c r="F1018" s="309">
        <f t="shared" si="76"/>
        <v>3726</v>
      </c>
      <c r="G1018" s="309">
        <f t="shared" si="76"/>
        <v>987</v>
      </c>
      <c r="H1018" s="309">
        <f t="shared" si="76"/>
        <v>1594</v>
      </c>
      <c r="I1018" s="309">
        <f t="shared" si="76"/>
        <v>80</v>
      </c>
      <c r="J1018" s="309">
        <f t="shared" si="76"/>
        <v>350</v>
      </c>
      <c r="K1018" s="309">
        <f t="shared" si="76"/>
        <v>999</v>
      </c>
      <c r="L1018" s="309">
        <f t="shared" si="76"/>
        <v>554</v>
      </c>
      <c r="M1018" s="309">
        <f t="shared" si="76"/>
        <v>2120</v>
      </c>
      <c r="N1018" s="309">
        <f t="shared" si="76"/>
        <v>9781</v>
      </c>
      <c r="O1018" s="309">
        <f t="shared" si="76"/>
        <v>23604</v>
      </c>
    </row>
    <row r="1019" spans="2:15" x14ac:dyDescent="0.35">
      <c r="B1019" s="388" t="s">
        <v>39</v>
      </c>
      <c r="C1019" s="390"/>
      <c r="D1019" s="310">
        <f>+D1018+D1000+D981</f>
        <v>4567</v>
      </c>
      <c r="E1019" s="310">
        <f t="shared" ref="E1019:N1019" si="77">+E1018+E1000+E981</f>
        <v>4624</v>
      </c>
      <c r="F1019" s="310">
        <f t="shared" si="77"/>
        <v>9794</v>
      </c>
      <c r="G1019" s="310">
        <f t="shared" si="77"/>
        <v>2967</v>
      </c>
      <c r="H1019" s="310">
        <f t="shared" si="77"/>
        <v>4380</v>
      </c>
      <c r="I1019" s="310">
        <f t="shared" si="77"/>
        <v>212</v>
      </c>
      <c r="J1019" s="310">
        <f t="shared" si="77"/>
        <v>1112</v>
      </c>
      <c r="K1019" s="310">
        <f t="shared" si="77"/>
        <v>2697</v>
      </c>
      <c r="L1019" s="310">
        <f t="shared" si="77"/>
        <v>2019</v>
      </c>
      <c r="M1019" s="310">
        <f t="shared" si="77"/>
        <v>5812</v>
      </c>
      <c r="N1019" s="310">
        <f t="shared" si="77"/>
        <v>27005</v>
      </c>
      <c r="O1019" s="310">
        <f>+O1018+O1000+O981</f>
        <v>65189</v>
      </c>
    </row>
    <row r="1020" spans="2:15" x14ac:dyDescent="0.35">
      <c r="B1020" s="296">
        <v>45748</v>
      </c>
      <c r="C1020" s="381" t="s">
        <v>21</v>
      </c>
      <c r="D1020" s="297">
        <v>824</v>
      </c>
      <c r="E1020" s="297">
        <v>472</v>
      </c>
      <c r="F1020" s="297">
        <v>1055</v>
      </c>
      <c r="G1020" s="297">
        <v>184</v>
      </c>
      <c r="H1020" s="297">
        <v>410</v>
      </c>
      <c r="I1020" s="297">
        <v>3</v>
      </c>
      <c r="J1020" s="297">
        <v>35</v>
      </c>
      <c r="K1020" s="298"/>
      <c r="L1020" s="297">
        <v>247</v>
      </c>
      <c r="M1020" s="298"/>
      <c r="N1020" s="298"/>
      <c r="O1020" s="298">
        <f>SUM(D1020:N1020)</f>
        <v>3230</v>
      </c>
    </row>
    <row r="1021" spans="2:15" x14ac:dyDescent="0.35">
      <c r="B1021" s="296">
        <v>45749</v>
      </c>
      <c r="C1021" s="381" t="s">
        <v>48</v>
      </c>
      <c r="D1021" s="297">
        <v>270</v>
      </c>
      <c r="E1021" s="297">
        <v>352</v>
      </c>
      <c r="F1021" s="297">
        <v>873</v>
      </c>
      <c r="G1021" s="297">
        <v>664</v>
      </c>
      <c r="H1021" s="297">
        <v>211</v>
      </c>
      <c r="I1021" s="297">
        <v>67</v>
      </c>
      <c r="J1021" s="297">
        <v>86</v>
      </c>
      <c r="K1021" s="298"/>
      <c r="L1021" s="297"/>
      <c r="M1021" s="298"/>
      <c r="N1021" s="298"/>
      <c r="O1021" s="298">
        <f t="shared" ref="O1021:O1036" si="78">SUM(D1021:N1021)</f>
        <v>2523</v>
      </c>
    </row>
    <row r="1022" spans="2:15" x14ac:dyDescent="0.35">
      <c r="B1022" s="296">
        <v>45748</v>
      </c>
      <c r="C1022" s="381" t="s">
        <v>24</v>
      </c>
      <c r="D1022" s="297">
        <v>0</v>
      </c>
      <c r="E1022" s="297">
        <v>28</v>
      </c>
      <c r="F1022" s="297">
        <v>41</v>
      </c>
      <c r="G1022" s="297">
        <v>4</v>
      </c>
      <c r="H1022" s="297">
        <v>14</v>
      </c>
      <c r="I1022" s="297"/>
      <c r="J1022" s="297">
        <v>2</v>
      </c>
      <c r="K1022" s="298"/>
      <c r="L1022" s="297"/>
      <c r="M1022" s="298"/>
      <c r="N1022" s="298"/>
      <c r="O1022" s="298">
        <f t="shared" si="78"/>
        <v>89</v>
      </c>
    </row>
    <row r="1023" spans="2:15" x14ac:dyDescent="0.35">
      <c r="B1023" s="296">
        <v>45749</v>
      </c>
      <c r="C1023" s="381" t="s">
        <v>49</v>
      </c>
      <c r="D1023" s="297">
        <v>31</v>
      </c>
      <c r="E1023" s="297">
        <v>14</v>
      </c>
      <c r="F1023" s="297">
        <v>24</v>
      </c>
      <c r="G1023" s="297">
        <v>0</v>
      </c>
      <c r="H1023" s="297">
        <v>6</v>
      </c>
      <c r="I1023" s="297"/>
      <c r="J1023" s="297">
        <v>0</v>
      </c>
      <c r="K1023" s="298"/>
      <c r="L1023" s="297">
        <v>9</v>
      </c>
      <c r="M1023" s="298"/>
      <c r="N1023" s="298"/>
      <c r="O1023" s="298">
        <f t="shared" si="78"/>
        <v>84</v>
      </c>
    </row>
    <row r="1024" spans="2:15" x14ac:dyDescent="0.35">
      <c r="B1024" s="296">
        <v>45748</v>
      </c>
      <c r="C1024" s="381" t="s">
        <v>50</v>
      </c>
      <c r="D1024" s="297">
        <v>229</v>
      </c>
      <c r="E1024" s="297"/>
      <c r="F1024" s="297"/>
      <c r="G1024" s="297"/>
      <c r="H1024" s="297"/>
      <c r="I1024" s="297"/>
      <c r="J1024" s="297"/>
      <c r="K1024" s="292">
        <v>859</v>
      </c>
      <c r="L1024" s="297"/>
      <c r="M1024" s="298"/>
      <c r="N1024" s="298"/>
      <c r="O1024" s="298">
        <f t="shared" si="78"/>
        <v>1088</v>
      </c>
    </row>
    <row r="1025" spans="2:15" x14ac:dyDescent="0.35">
      <c r="B1025" s="296">
        <v>45749</v>
      </c>
      <c r="C1025" s="381" t="s">
        <v>51</v>
      </c>
      <c r="D1025" s="297"/>
      <c r="E1025" s="297">
        <v>51</v>
      </c>
      <c r="F1025" s="297">
        <v>408</v>
      </c>
      <c r="G1025" s="297">
        <v>48</v>
      </c>
      <c r="H1025" s="297">
        <v>71</v>
      </c>
      <c r="I1025" s="297"/>
      <c r="J1025" s="297">
        <v>10</v>
      </c>
      <c r="K1025" s="298"/>
      <c r="L1025" s="297"/>
      <c r="M1025" s="298"/>
      <c r="N1025" s="298"/>
      <c r="O1025" s="298">
        <f t="shared" si="78"/>
        <v>588</v>
      </c>
    </row>
    <row r="1026" spans="2:15" x14ac:dyDescent="0.35">
      <c r="B1026" s="296">
        <v>45748</v>
      </c>
      <c r="C1026" s="381" t="s">
        <v>52</v>
      </c>
      <c r="D1026" s="297">
        <v>32</v>
      </c>
      <c r="E1026" s="297">
        <v>74</v>
      </c>
      <c r="F1026" s="297">
        <v>65</v>
      </c>
      <c r="G1026" s="297">
        <v>9</v>
      </c>
      <c r="H1026" s="297">
        <v>9</v>
      </c>
      <c r="I1026" s="297"/>
      <c r="J1026" s="297">
        <v>0</v>
      </c>
      <c r="K1026" s="298"/>
      <c r="L1026" s="297"/>
      <c r="M1026" s="298"/>
      <c r="N1026" s="298"/>
      <c r="O1026" s="298">
        <f t="shared" si="78"/>
        <v>189</v>
      </c>
    </row>
    <row r="1027" spans="2:15" x14ac:dyDescent="0.35">
      <c r="B1027" s="296">
        <v>45749</v>
      </c>
      <c r="C1027" s="381" t="s">
        <v>31</v>
      </c>
      <c r="D1027" s="297">
        <v>195</v>
      </c>
      <c r="E1027" s="297">
        <v>78</v>
      </c>
      <c r="F1027" s="297">
        <v>190</v>
      </c>
      <c r="G1027" s="297">
        <v>17</v>
      </c>
      <c r="H1027" s="297">
        <v>19</v>
      </c>
      <c r="I1027" s="297"/>
      <c r="J1027" s="297">
        <v>9</v>
      </c>
      <c r="K1027" s="298"/>
      <c r="L1027" s="297">
        <v>169</v>
      </c>
      <c r="M1027" s="298"/>
      <c r="N1027" s="298"/>
      <c r="O1027" s="298">
        <f t="shared" si="78"/>
        <v>677</v>
      </c>
    </row>
    <row r="1028" spans="2:15" x14ac:dyDescent="0.35">
      <c r="B1028" s="296">
        <v>45748</v>
      </c>
      <c r="C1028" s="382" t="s">
        <v>41</v>
      </c>
      <c r="D1028" s="297"/>
      <c r="E1028" s="297">
        <v>54</v>
      </c>
      <c r="F1028" s="297">
        <v>139</v>
      </c>
      <c r="G1028" s="297">
        <v>88</v>
      </c>
      <c r="H1028" s="297">
        <v>29</v>
      </c>
      <c r="I1028" s="297"/>
      <c r="J1028" s="297">
        <v>30</v>
      </c>
      <c r="K1028" s="298"/>
      <c r="L1028" s="297"/>
      <c r="M1028" s="298"/>
      <c r="N1028" s="298"/>
      <c r="O1028" s="298">
        <f t="shared" si="78"/>
        <v>340</v>
      </c>
    </row>
    <row r="1029" spans="2:15" x14ac:dyDescent="0.35">
      <c r="B1029" s="296">
        <v>45749</v>
      </c>
      <c r="C1029" s="381" t="s">
        <v>53</v>
      </c>
      <c r="D1029" s="297"/>
      <c r="E1029" s="297">
        <v>0</v>
      </c>
      <c r="F1029" s="297">
        <v>24</v>
      </c>
      <c r="G1029" s="297">
        <v>0</v>
      </c>
      <c r="H1029" s="297">
        <v>0</v>
      </c>
      <c r="I1029" s="297"/>
      <c r="J1029" s="297">
        <v>0</v>
      </c>
      <c r="K1029" s="298"/>
      <c r="L1029" s="297"/>
      <c r="M1029" s="298"/>
      <c r="N1029" s="298"/>
      <c r="O1029" s="298">
        <f t="shared" si="78"/>
        <v>24</v>
      </c>
    </row>
    <row r="1030" spans="2:15" x14ac:dyDescent="0.35">
      <c r="B1030" s="296">
        <v>45748</v>
      </c>
      <c r="C1030" s="381" t="s">
        <v>33</v>
      </c>
      <c r="D1030" s="297"/>
      <c r="E1030" s="297"/>
      <c r="F1030" s="297"/>
      <c r="G1030" s="297"/>
      <c r="H1030" s="297"/>
      <c r="I1030" s="297"/>
      <c r="J1030" s="297"/>
      <c r="K1030" s="298"/>
      <c r="L1030" s="297"/>
      <c r="M1030" s="298"/>
      <c r="N1030" s="298"/>
      <c r="O1030" s="298">
        <f t="shared" si="78"/>
        <v>0</v>
      </c>
    </row>
    <row r="1031" spans="2:15" x14ac:dyDescent="0.35">
      <c r="B1031" s="296">
        <v>45749</v>
      </c>
      <c r="C1031" s="381" t="s">
        <v>14</v>
      </c>
      <c r="D1031" s="297"/>
      <c r="E1031" s="297">
        <v>0</v>
      </c>
      <c r="F1031" s="297">
        <v>0</v>
      </c>
      <c r="G1031" s="297">
        <v>7</v>
      </c>
      <c r="H1031" s="297">
        <v>1</v>
      </c>
      <c r="I1031" s="297"/>
      <c r="J1031" s="297">
        <v>0</v>
      </c>
      <c r="K1031" s="298"/>
      <c r="L1031" s="297"/>
      <c r="M1031" s="298"/>
      <c r="N1031" s="298"/>
      <c r="O1031" s="298">
        <f t="shared" si="78"/>
        <v>8</v>
      </c>
    </row>
    <row r="1032" spans="2:15" x14ac:dyDescent="0.35">
      <c r="B1032" s="296">
        <v>45748</v>
      </c>
      <c r="C1032" s="381" t="s">
        <v>54</v>
      </c>
      <c r="D1032" s="297"/>
      <c r="E1032" s="297">
        <v>19</v>
      </c>
      <c r="F1032" s="297">
        <v>14</v>
      </c>
      <c r="G1032" s="297">
        <v>1</v>
      </c>
      <c r="H1032" s="297">
        <v>3</v>
      </c>
      <c r="I1032" s="297"/>
      <c r="J1032" s="297">
        <v>2</v>
      </c>
      <c r="K1032" s="298"/>
      <c r="L1032" s="297"/>
      <c r="M1032" s="298"/>
      <c r="N1032" s="298"/>
      <c r="O1032" s="298">
        <f t="shared" si="78"/>
        <v>39</v>
      </c>
    </row>
    <row r="1033" spans="2:15" x14ac:dyDescent="0.35">
      <c r="B1033" s="296">
        <v>45749</v>
      </c>
      <c r="C1033" s="381" t="s">
        <v>36</v>
      </c>
      <c r="D1033" s="297"/>
      <c r="E1033" s="297">
        <v>0</v>
      </c>
      <c r="F1033" s="297">
        <v>0</v>
      </c>
      <c r="G1033" s="297">
        <v>0</v>
      </c>
      <c r="H1033" s="297">
        <v>0</v>
      </c>
      <c r="I1033" s="297"/>
      <c r="J1033" s="297">
        <v>0</v>
      </c>
      <c r="K1033" s="298"/>
      <c r="L1033" s="297"/>
      <c r="M1033" s="298"/>
      <c r="N1033" s="298"/>
      <c r="O1033" s="298">
        <f t="shared" si="78"/>
        <v>0</v>
      </c>
    </row>
    <row r="1034" spans="2:15" x14ac:dyDescent="0.35">
      <c r="B1034" s="296">
        <v>45748</v>
      </c>
      <c r="C1034" s="381" t="s">
        <v>55</v>
      </c>
      <c r="D1034" s="297">
        <v>13</v>
      </c>
      <c r="E1034" s="297">
        <v>29</v>
      </c>
      <c r="F1034" s="297">
        <v>51</v>
      </c>
      <c r="G1034" s="297">
        <v>1</v>
      </c>
      <c r="H1034" s="297">
        <v>12</v>
      </c>
      <c r="I1034" s="297"/>
      <c r="J1034" s="297">
        <v>1</v>
      </c>
      <c r="K1034" s="298"/>
      <c r="L1034" s="297"/>
      <c r="M1034" s="298"/>
      <c r="N1034" s="298"/>
      <c r="O1034" s="298">
        <f t="shared" si="78"/>
        <v>107</v>
      </c>
    </row>
    <row r="1035" spans="2:15" x14ac:dyDescent="0.35">
      <c r="B1035" s="296">
        <v>45749</v>
      </c>
      <c r="C1035" s="381" t="s">
        <v>56</v>
      </c>
      <c r="D1035" s="297"/>
      <c r="E1035" s="297">
        <v>0</v>
      </c>
      <c r="F1035" s="297">
        <v>4</v>
      </c>
      <c r="G1035" s="297">
        <v>0</v>
      </c>
      <c r="H1035" s="297">
        <v>0</v>
      </c>
      <c r="I1035" s="297">
        <v>0</v>
      </c>
      <c r="J1035" s="297">
        <v>0</v>
      </c>
      <c r="K1035" s="298"/>
      <c r="L1035" s="297"/>
      <c r="M1035" s="298"/>
      <c r="N1035" s="298"/>
      <c r="O1035" s="298">
        <f t="shared" si="78"/>
        <v>4</v>
      </c>
    </row>
    <row r="1036" spans="2:15" x14ac:dyDescent="0.35">
      <c r="B1036" s="296">
        <v>45749</v>
      </c>
      <c r="C1036" s="381" t="s">
        <v>26</v>
      </c>
      <c r="D1036" s="299">
        <v>6</v>
      </c>
      <c r="E1036" s="299">
        <v>39</v>
      </c>
      <c r="F1036" s="299">
        <v>421</v>
      </c>
      <c r="G1036" s="299">
        <v>0</v>
      </c>
      <c r="H1036" s="299">
        <v>668</v>
      </c>
      <c r="I1036" s="299"/>
      <c r="J1036" s="299">
        <v>95</v>
      </c>
      <c r="K1036" s="299"/>
      <c r="L1036" s="292"/>
      <c r="M1036" s="292">
        <v>2038</v>
      </c>
      <c r="N1036" s="292">
        <v>10618</v>
      </c>
      <c r="O1036" s="298">
        <f t="shared" si="78"/>
        <v>13885</v>
      </c>
    </row>
    <row r="1037" spans="2:15" x14ac:dyDescent="0.35">
      <c r="B1037" s="300">
        <v>45749</v>
      </c>
      <c r="C1037" s="301" t="s">
        <v>38</v>
      </c>
      <c r="D1037" s="302">
        <f>+SUM(D1020:D1036)</f>
        <v>1600</v>
      </c>
      <c r="E1037" s="302">
        <f>+SUM(E1020:E1036)</f>
        <v>1210</v>
      </c>
      <c r="F1037" s="302">
        <f>+SUM(F1020:F1036)</f>
        <v>3309</v>
      </c>
      <c r="G1037" s="302">
        <f>+SUM(G1020:G1036)</f>
        <v>1023</v>
      </c>
      <c r="H1037" s="302">
        <f>+SUM(H1020:H1036)</f>
        <v>1453</v>
      </c>
      <c r="I1037" s="302">
        <f t="shared" ref="I1037:O1037" si="79">+SUM(I1020:I1036)</f>
        <v>70</v>
      </c>
      <c r="J1037" s="302">
        <f>+SUM(J1020:J1036)</f>
        <v>270</v>
      </c>
      <c r="K1037" s="302">
        <f t="shared" si="79"/>
        <v>859</v>
      </c>
      <c r="L1037" s="302">
        <f t="shared" si="79"/>
        <v>425</v>
      </c>
      <c r="M1037" s="302">
        <f t="shared" si="79"/>
        <v>2038</v>
      </c>
      <c r="N1037" s="302">
        <f t="shared" si="79"/>
        <v>10618</v>
      </c>
      <c r="O1037" s="302">
        <f t="shared" si="79"/>
        <v>22875</v>
      </c>
    </row>
    <row r="1038" spans="2:15" x14ac:dyDescent="0.35">
      <c r="B1038" s="296">
        <v>45779</v>
      </c>
      <c r="C1038" s="382" t="s">
        <v>21</v>
      </c>
      <c r="D1038" s="294">
        <v>951</v>
      </c>
      <c r="E1038" s="294">
        <v>508</v>
      </c>
      <c r="F1038" s="294">
        <v>1087</v>
      </c>
      <c r="G1038" s="294">
        <v>64</v>
      </c>
      <c r="H1038" s="294">
        <v>157</v>
      </c>
      <c r="I1038" s="294"/>
      <c r="J1038" s="294">
        <v>64</v>
      </c>
      <c r="K1038" s="294"/>
      <c r="L1038" s="294">
        <v>259</v>
      </c>
      <c r="M1038" s="303"/>
      <c r="N1038" s="303"/>
      <c r="O1038" s="303">
        <f>SUM(D1038:N1038)</f>
        <v>3090</v>
      </c>
    </row>
    <row r="1039" spans="2:15" x14ac:dyDescent="0.35">
      <c r="B1039" s="296">
        <v>45779</v>
      </c>
      <c r="C1039" s="382" t="s">
        <v>48</v>
      </c>
      <c r="D1039" s="294">
        <v>273</v>
      </c>
      <c r="E1039" s="294">
        <v>446</v>
      </c>
      <c r="F1039" s="294">
        <v>989</v>
      </c>
      <c r="G1039" s="294">
        <v>638</v>
      </c>
      <c r="H1039" s="294">
        <v>330</v>
      </c>
      <c r="I1039" s="294">
        <v>62</v>
      </c>
      <c r="J1039" s="294">
        <v>180</v>
      </c>
      <c r="K1039" s="294"/>
      <c r="L1039" s="294"/>
      <c r="M1039" s="303"/>
      <c r="N1039" s="303"/>
      <c r="O1039" s="303">
        <f t="shared" ref="O1039:O1054" si="80">SUM(D1039:N1039)</f>
        <v>2918</v>
      </c>
    </row>
    <row r="1040" spans="2:15" x14ac:dyDescent="0.35">
      <c r="B1040" s="296">
        <v>45779</v>
      </c>
      <c r="C1040" s="382" t="s">
        <v>24</v>
      </c>
      <c r="D1040" s="294"/>
      <c r="E1040" s="294">
        <v>32</v>
      </c>
      <c r="F1040" s="294">
        <v>67</v>
      </c>
      <c r="G1040" s="294">
        <v>5</v>
      </c>
      <c r="H1040" s="294">
        <v>7</v>
      </c>
      <c r="I1040" s="294"/>
      <c r="J1040" s="294">
        <v>1</v>
      </c>
      <c r="K1040" s="294"/>
      <c r="L1040" s="294"/>
      <c r="M1040" s="303"/>
      <c r="N1040" s="303"/>
      <c r="O1040" s="303">
        <f t="shared" si="80"/>
        <v>112</v>
      </c>
    </row>
    <row r="1041" spans="2:15" x14ac:dyDescent="0.35">
      <c r="B1041" s="296">
        <v>45779</v>
      </c>
      <c r="C1041" s="382" t="s">
        <v>49</v>
      </c>
      <c r="D1041" s="294">
        <v>26</v>
      </c>
      <c r="E1041" s="294">
        <v>15</v>
      </c>
      <c r="F1041" s="294">
        <v>47</v>
      </c>
      <c r="G1041" s="294">
        <v>3</v>
      </c>
      <c r="H1041" s="294">
        <v>20</v>
      </c>
      <c r="I1041" s="294"/>
      <c r="J1041" s="294">
        <v>6</v>
      </c>
      <c r="K1041" s="294"/>
      <c r="L1041" s="294">
        <v>10</v>
      </c>
      <c r="M1041" s="303"/>
      <c r="N1041" s="303"/>
      <c r="O1041" s="303">
        <f t="shared" si="80"/>
        <v>127</v>
      </c>
    </row>
    <row r="1042" spans="2:15" x14ac:dyDescent="0.35">
      <c r="B1042" s="296">
        <v>45779</v>
      </c>
      <c r="C1042" s="382" t="s">
        <v>50</v>
      </c>
      <c r="D1042" s="294">
        <v>238</v>
      </c>
      <c r="E1042" s="294"/>
      <c r="F1042" s="294"/>
      <c r="G1042" s="294"/>
      <c r="H1042" s="294"/>
      <c r="I1042" s="294"/>
      <c r="J1042" s="294"/>
      <c r="K1042" s="294"/>
      <c r="L1042" s="294"/>
      <c r="M1042" s="303"/>
      <c r="N1042" s="303"/>
      <c r="O1042" s="303">
        <f t="shared" si="80"/>
        <v>238</v>
      </c>
    </row>
    <row r="1043" spans="2:15" x14ac:dyDescent="0.35">
      <c r="B1043" s="296">
        <v>45779</v>
      </c>
      <c r="C1043" s="382" t="s">
        <v>51</v>
      </c>
      <c r="D1043" s="294"/>
      <c r="E1043" s="294">
        <v>44</v>
      </c>
      <c r="F1043" s="294">
        <v>447</v>
      </c>
      <c r="G1043" s="294">
        <v>29</v>
      </c>
      <c r="H1043" s="294">
        <v>140</v>
      </c>
      <c r="I1043" s="294"/>
      <c r="J1043" s="294">
        <v>8</v>
      </c>
      <c r="K1043" s="293">
        <v>762</v>
      </c>
      <c r="L1043" s="294"/>
      <c r="M1043" s="303"/>
      <c r="N1043" s="303"/>
      <c r="O1043" s="303">
        <f t="shared" si="80"/>
        <v>1430</v>
      </c>
    </row>
    <row r="1044" spans="2:15" x14ac:dyDescent="0.35">
      <c r="B1044" s="296">
        <v>45779</v>
      </c>
      <c r="C1044" s="382" t="s">
        <v>52</v>
      </c>
      <c r="D1044" s="294">
        <v>6</v>
      </c>
      <c r="E1044" s="294">
        <v>81</v>
      </c>
      <c r="F1044" s="294">
        <v>63</v>
      </c>
      <c r="G1044" s="294">
        <v>12</v>
      </c>
      <c r="H1044" s="294">
        <v>2</v>
      </c>
      <c r="I1044" s="294"/>
      <c r="J1044" s="294">
        <v>0</v>
      </c>
      <c r="K1044" s="294"/>
      <c r="L1044" s="294"/>
      <c r="M1044" s="303"/>
      <c r="N1044" s="303"/>
      <c r="O1044" s="303">
        <f t="shared" si="80"/>
        <v>164</v>
      </c>
    </row>
    <row r="1045" spans="2:15" x14ac:dyDescent="0.35">
      <c r="B1045" s="296">
        <v>45779</v>
      </c>
      <c r="C1045" s="382" t="s">
        <v>31</v>
      </c>
      <c r="D1045" s="294">
        <v>226</v>
      </c>
      <c r="E1045" s="294">
        <v>81</v>
      </c>
      <c r="F1045" s="294">
        <v>167</v>
      </c>
      <c r="G1045" s="294">
        <v>18</v>
      </c>
      <c r="H1045" s="294">
        <v>28</v>
      </c>
      <c r="I1045" s="294"/>
      <c r="J1045" s="294">
        <v>1</v>
      </c>
      <c r="K1045" s="294"/>
      <c r="L1045" s="294">
        <v>110</v>
      </c>
      <c r="M1045" s="303"/>
      <c r="N1045" s="303"/>
      <c r="O1045" s="303">
        <f t="shared" si="80"/>
        <v>631</v>
      </c>
    </row>
    <row r="1046" spans="2:15" x14ac:dyDescent="0.35">
      <c r="B1046" s="296">
        <v>45779</v>
      </c>
      <c r="C1046" s="382" t="s">
        <v>41</v>
      </c>
      <c r="D1046" s="294"/>
      <c r="E1046" s="294">
        <v>34</v>
      </c>
      <c r="F1046" s="294">
        <v>228</v>
      </c>
      <c r="G1046" s="294">
        <v>193</v>
      </c>
      <c r="H1046" s="294">
        <v>59</v>
      </c>
      <c r="I1046" s="294"/>
      <c r="J1046" s="294">
        <v>60</v>
      </c>
      <c r="K1046" s="294"/>
      <c r="L1046" s="294"/>
      <c r="M1046" s="303"/>
      <c r="N1046" s="303"/>
      <c r="O1046" s="303">
        <f t="shared" si="80"/>
        <v>574</v>
      </c>
    </row>
    <row r="1047" spans="2:15" x14ac:dyDescent="0.35">
      <c r="B1047" s="296">
        <v>45779</v>
      </c>
      <c r="C1047" s="382" t="s">
        <v>53</v>
      </c>
      <c r="D1047" s="294"/>
      <c r="E1047" s="294">
        <v>0</v>
      </c>
      <c r="F1047" s="294">
        <v>60</v>
      </c>
      <c r="G1047" s="294">
        <v>0</v>
      </c>
      <c r="H1047" s="294">
        <v>0</v>
      </c>
      <c r="I1047" s="294"/>
      <c r="J1047" s="294">
        <v>0</v>
      </c>
      <c r="K1047" s="294"/>
      <c r="L1047" s="294"/>
      <c r="M1047" s="303"/>
      <c r="N1047" s="303"/>
      <c r="O1047" s="303">
        <f t="shared" si="80"/>
        <v>60</v>
      </c>
    </row>
    <row r="1048" spans="2:15" x14ac:dyDescent="0.35">
      <c r="B1048" s="296">
        <v>45779</v>
      </c>
      <c r="C1048" s="382" t="s">
        <v>33</v>
      </c>
      <c r="D1048" s="294"/>
      <c r="E1048" s="294"/>
      <c r="F1048" s="294"/>
      <c r="G1048" s="294"/>
      <c r="H1048" s="294"/>
      <c r="I1048" s="294"/>
      <c r="J1048" s="294"/>
      <c r="K1048" s="294"/>
      <c r="L1048" s="294"/>
      <c r="M1048" s="303"/>
      <c r="N1048" s="303"/>
      <c r="O1048" s="303">
        <f t="shared" si="80"/>
        <v>0</v>
      </c>
    </row>
    <row r="1049" spans="2:15" x14ac:dyDescent="0.35">
      <c r="B1049" s="296">
        <v>45779</v>
      </c>
      <c r="C1049" s="382" t="s">
        <v>14</v>
      </c>
      <c r="D1049" s="294"/>
      <c r="E1049" s="294">
        <v>0</v>
      </c>
      <c r="F1049" s="294">
        <v>1</v>
      </c>
      <c r="G1049" s="294">
        <v>0</v>
      </c>
      <c r="H1049" s="294">
        <v>0</v>
      </c>
      <c r="I1049" s="294"/>
      <c r="J1049" s="294">
        <v>1</v>
      </c>
      <c r="K1049" s="294"/>
      <c r="L1049" s="294"/>
      <c r="M1049" s="303"/>
      <c r="N1049" s="303"/>
      <c r="O1049" s="303">
        <f t="shared" si="80"/>
        <v>2</v>
      </c>
    </row>
    <row r="1050" spans="2:15" x14ac:dyDescent="0.35">
      <c r="B1050" s="296">
        <v>45779</v>
      </c>
      <c r="C1050" s="382" t="s">
        <v>54</v>
      </c>
      <c r="D1050" s="294"/>
      <c r="E1050" s="294">
        <v>53</v>
      </c>
      <c r="F1050" s="294">
        <v>11</v>
      </c>
      <c r="G1050" s="294">
        <v>3</v>
      </c>
      <c r="H1050" s="294">
        <v>5</v>
      </c>
      <c r="I1050" s="294"/>
      <c r="J1050" s="294">
        <v>1</v>
      </c>
      <c r="K1050" s="294"/>
      <c r="L1050" s="294"/>
      <c r="M1050" s="303"/>
      <c r="N1050" s="303"/>
      <c r="O1050" s="303">
        <f t="shared" si="80"/>
        <v>73</v>
      </c>
    </row>
    <row r="1051" spans="2:15" x14ac:dyDescent="0.35">
      <c r="B1051" s="296">
        <v>45779</v>
      </c>
      <c r="C1051" s="382" t="s">
        <v>36</v>
      </c>
      <c r="D1051" s="294"/>
      <c r="E1051" s="294">
        <v>1</v>
      </c>
      <c r="F1051" s="294">
        <v>0</v>
      </c>
      <c r="G1051" s="294">
        <v>0</v>
      </c>
      <c r="H1051" s="294">
        <v>0</v>
      </c>
      <c r="I1051" s="294"/>
      <c r="J1051" s="294">
        <v>1</v>
      </c>
      <c r="K1051" s="294"/>
      <c r="L1051" s="294"/>
      <c r="M1051" s="303"/>
      <c r="N1051" s="303"/>
      <c r="O1051" s="303">
        <f t="shared" si="80"/>
        <v>2</v>
      </c>
    </row>
    <row r="1052" spans="2:15" x14ac:dyDescent="0.35">
      <c r="B1052" s="296">
        <v>45779</v>
      </c>
      <c r="C1052" s="382" t="s">
        <v>55</v>
      </c>
      <c r="D1052" s="294">
        <v>15</v>
      </c>
      <c r="E1052" s="294">
        <v>26</v>
      </c>
      <c r="F1052" s="294">
        <v>52</v>
      </c>
      <c r="G1052" s="294">
        <v>1</v>
      </c>
      <c r="H1052" s="294">
        <v>27</v>
      </c>
      <c r="I1052" s="294"/>
      <c r="J1052" s="294">
        <v>0</v>
      </c>
      <c r="K1052" s="294"/>
      <c r="L1052" s="294"/>
      <c r="M1052" s="303"/>
      <c r="N1052" s="303"/>
      <c r="O1052" s="303">
        <f t="shared" si="80"/>
        <v>121</v>
      </c>
    </row>
    <row r="1053" spans="2:15" x14ac:dyDescent="0.35">
      <c r="B1053" s="296">
        <v>45779</v>
      </c>
      <c r="C1053" s="382" t="s">
        <v>56</v>
      </c>
      <c r="D1053" s="294"/>
      <c r="E1053" s="294">
        <v>2</v>
      </c>
      <c r="F1053" s="294">
        <v>5</v>
      </c>
      <c r="G1053" s="294">
        <v>1</v>
      </c>
      <c r="H1053" s="294">
        <v>0</v>
      </c>
      <c r="I1053" s="294"/>
      <c r="J1053" s="294">
        <v>0</v>
      </c>
      <c r="K1053" s="294"/>
      <c r="L1053" s="294"/>
      <c r="M1053" s="303"/>
      <c r="N1053" s="303"/>
      <c r="O1053" s="303">
        <f t="shared" si="80"/>
        <v>8</v>
      </c>
    </row>
    <row r="1054" spans="2:15" x14ac:dyDescent="0.35">
      <c r="B1054" s="296">
        <v>45779</v>
      </c>
      <c r="C1054" s="382" t="s">
        <v>26</v>
      </c>
      <c r="D1054" s="299">
        <v>3</v>
      </c>
      <c r="E1054" s="299">
        <v>64</v>
      </c>
      <c r="F1054" s="299">
        <v>419</v>
      </c>
      <c r="G1054" s="299">
        <v>199</v>
      </c>
      <c r="H1054" s="299">
        <v>1001</v>
      </c>
      <c r="I1054" s="299"/>
      <c r="J1054" s="299">
        <v>162</v>
      </c>
      <c r="K1054" s="299"/>
      <c r="L1054" s="304"/>
      <c r="M1054" s="293">
        <v>2313</v>
      </c>
      <c r="N1054" s="293">
        <v>11477</v>
      </c>
      <c r="O1054" s="303">
        <f t="shared" si="80"/>
        <v>15638</v>
      </c>
    </row>
    <row r="1055" spans="2:15" x14ac:dyDescent="0.35">
      <c r="B1055" s="300">
        <v>45779</v>
      </c>
      <c r="C1055" s="301" t="s">
        <v>38</v>
      </c>
      <c r="D1055" s="305">
        <f>+SUM(D1038:D1054)</f>
        <v>1738</v>
      </c>
      <c r="E1055" s="305">
        <f t="shared" ref="E1055:M1055" si="81">+SUM(E1038:E1054)</f>
        <v>1387</v>
      </c>
      <c r="F1055" s="305">
        <f t="shared" si="81"/>
        <v>3643</v>
      </c>
      <c r="G1055" s="305">
        <f t="shared" si="81"/>
        <v>1166</v>
      </c>
      <c r="H1055" s="305">
        <f t="shared" si="81"/>
        <v>1776</v>
      </c>
      <c r="I1055" s="305">
        <f t="shared" si="81"/>
        <v>62</v>
      </c>
      <c r="J1055" s="305">
        <f t="shared" si="81"/>
        <v>485</v>
      </c>
      <c r="K1055" s="305">
        <f t="shared" si="81"/>
        <v>762</v>
      </c>
      <c r="L1055" s="305">
        <f t="shared" si="81"/>
        <v>379</v>
      </c>
      <c r="M1055" s="305">
        <f t="shared" si="81"/>
        <v>2313</v>
      </c>
      <c r="N1055" s="305">
        <f>+SUM(N1038:N1054)</f>
        <v>11477</v>
      </c>
      <c r="O1055" s="305">
        <f>+SUM(O1038:O1054)</f>
        <v>25188</v>
      </c>
    </row>
    <row r="1056" spans="2:15" x14ac:dyDescent="0.35">
      <c r="B1056" s="296">
        <v>45810</v>
      </c>
      <c r="C1056" s="381" t="s">
        <v>21</v>
      </c>
      <c r="D1056" s="306">
        <v>906</v>
      </c>
      <c r="E1056" s="306">
        <v>635</v>
      </c>
      <c r="F1056" s="306">
        <v>969</v>
      </c>
      <c r="G1056" s="306">
        <v>85</v>
      </c>
      <c r="H1056" s="306">
        <v>577</v>
      </c>
      <c r="I1056" s="306">
        <v>15</v>
      </c>
      <c r="J1056" s="306">
        <v>32</v>
      </c>
      <c r="K1056" s="307"/>
      <c r="L1056" s="308">
        <v>314</v>
      </c>
      <c r="M1056" s="308"/>
      <c r="N1056" s="308"/>
      <c r="O1056" s="311">
        <f>SUM(D1056:N1056)</f>
        <v>3533</v>
      </c>
    </row>
    <row r="1057" spans="2:15" x14ac:dyDescent="0.35">
      <c r="B1057" s="296">
        <v>45810</v>
      </c>
      <c r="C1057" s="381" t="s">
        <v>48</v>
      </c>
      <c r="D1057" s="306">
        <v>193</v>
      </c>
      <c r="E1057" s="306">
        <v>464</v>
      </c>
      <c r="F1057" s="306">
        <v>866</v>
      </c>
      <c r="G1057" s="306">
        <v>260</v>
      </c>
      <c r="H1057" s="306">
        <v>278</v>
      </c>
      <c r="I1057" s="306">
        <v>42</v>
      </c>
      <c r="J1057" s="306">
        <v>169</v>
      </c>
      <c r="K1057" s="307"/>
      <c r="L1057" s="308"/>
      <c r="M1057" s="308"/>
      <c r="N1057" s="308"/>
      <c r="O1057" s="311">
        <f t="shared" ref="O1057:O1071" si="82">SUM(D1057:N1057)</f>
        <v>2272</v>
      </c>
    </row>
    <row r="1058" spans="2:15" x14ac:dyDescent="0.35">
      <c r="B1058" s="296">
        <v>45810</v>
      </c>
      <c r="C1058" s="381" t="s">
        <v>24</v>
      </c>
      <c r="D1058" s="306"/>
      <c r="E1058" s="306">
        <v>31</v>
      </c>
      <c r="F1058" s="306">
        <v>62</v>
      </c>
      <c r="G1058" s="306">
        <v>1</v>
      </c>
      <c r="H1058" s="306">
        <v>20</v>
      </c>
      <c r="I1058" s="306"/>
      <c r="J1058" s="306">
        <v>2</v>
      </c>
      <c r="K1058" s="307"/>
      <c r="L1058" s="308"/>
      <c r="M1058" s="308"/>
      <c r="N1058" s="308"/>
      <c r="O1058" s="311">
        <f t="shared" si="82"/>
        <v>116</v>
      </c>
    </row>
    <row r="1059" spans="2:15" x14ac:dyDescent="0.35">
      <c r="B1059" s="296">
        <v>45810</v>
      </c>
      <c r="C1059" s="381" t="s">
        <v>49</v>
      </c>
      <c r="D1059" s="306">
        <v>26</v>
      </c>
      <c r="E1059" s="306">
        <v>30</v>
      </c>
      <c r="F1059" s="306">
        <v>38</v>
      </c>
      <c r="G1059" s="306">
        <v>3</v>
      </c>
      <c r="H1059" s="306">
        <v>10</v>
      </c>
      <c r="I1059" s="306">
        <v>10</v>
      </c>
      <c r="J1059" s="306">
        <v>1</v>
      </c>
      <c r="K1059" s="307"/>
      <c r="L1059" s="308">
        <v>8</v>
      </c>
      <c r="M1059" s="308"/>
      <c r="N1059" s="308"/>
      <c r="O1059" s="311">
        <f t="shared" si="82"/>
        <v>126</v>
      </c>
    </row>
    <row r="1060" spans="2:15" x14ac:dyDescent="0.35">
      <c r="B1060" s="296">
        <v>45810</v>
      </c>
      <c r="C1060" s="381" t="s">
        <v>50</v>
      </c>
      <c r="D1060" s="306">
        <v>237</v>
      </c>
      <c r="E1060" s="306"/>
      <c r="F1060" s="306"/>
      <c r="G1060" s="306"/>
      <c r="H1060" s="306"/>
      <c r="I1060" s="306"/>
      <c r="J1060" s="306"/>
      <c r="K1060" s="307"/>
      <c r="L1060" s="308"/>
      <c r="M1060" s="308"/>
      <c r="N1060" s="308"/>
      <c r="O1060" s="311">
        <f t="shared" si="82"/>
        <v>237</v>
      </c>
    </row>
    <row r="1061" spans="2:15" x14ac:dyDescent="0.35">
      <c r="B1061" s="296">
        <v>45810</v>
      </c>
      <c r="C1061" s="381" t="s">
        <v>51</v>
      </c>
      <c r="D1061" s="306"/>
      <c r="E1061" s="306">
        <v>49</v>
      </c>
      <c r="F1061" s="306">
        <v>324</v>
      </c>
      <c r="G1061" s="306">
        <v>11</v>
      </c>
      <c r="H1061" s="306">
        <v>99</v>
      </c>
      <c r="I1061" s="306"/>
      <c r="J1061" s="306">
        <v>7</v>
      </c>
      <c r="K1061" s="293">
        <v>745</v>
      </c>
      <c r="L1061" s="308"/>
      <c r="M1061" s="308"/>
      <c r="N1061" s="308"/>
      <c r="O1061" s="311">
        <f t="shared" si="82"/>
        <v>1235</v>
      </c>
    </row>
    <row r="1062" spans="2:15" x14ac:dyDescent="0.35">
      <c r="B1062" s="296">
        <v>45810</v>
      </c>
      <c r="C1062" s="381" t="s">
        <v>52</v>
      </c>
      <c r="D1062" s="306">
        <v>5</v>
      </c>
      <c r="E1062" s="306">
        <v>99</v>
      </c>
      <c r="F1062" s="306">
        <v>57</v>
      </c>
      <c r="G1062" s="306">
        <v>12</v>
      </c>
      <c r="H1062" s="306">
        <v>2</v>
      </c>
      <c r="I1062" s="306"/>
      <c r="J1062" s="306">
        <v>0</v>
      </c>
      <c r="K1062" s="307"/>
      <c r="L1062" s="308"/>
      <c r="M1062" s="308"/>
      <c r="N1062" s="308"/>
      <c r="O1062" s="311">
        <f t="shared" si="82"/>
        <v>175</v>
      </c>
    </row>
    <row r="1063" spans="2:15" x14ac:dyDescent="0.35">
      <c r="B1063" s="296">
        <v>45810</v>
      </c>
      <c r="C1063" s="381" t="s">
        <v>31</v>
      </c>
      <c r="D1063" s="306">
        <v>204</v>
      </c>
      <c r="E1063" s="306">
        <v>116</v>
      </c>
      <c r="F1063" s="306">
        <v>169</v>
      </c>
      <c r="G1063" s="306">
        <v>7</v>
      </c>
      <c r="H1063" s="306">
        <v>12</v>
      </c>
      <c r="I1063" s="306">
        <v>1</v>
      </c>
      <c r="J1063" s="306">
        <v>1</v>
      </c>
      <c r="K1063" s="307"/>
      <c r="L1063" s="308">
        <v>107</v>
      </c>
      <c r="M1063" s="308"/>
      <c r="N1063" s="308"/>
      <c r="O1063" s="311">
        <f t="shared" si="82"/>
        <v>617</v>
      </c>
    </row>
    <row r="1064" spans="2:15" x14ac:dyDescent="0.35">
      <c r="B1064" s="296">
        <v>45810</v>
      </c>
      <c r="C1064" s="382" t="s">
        <v>41</v>
      </c>
      <c r="D1064" s="306"/>
      <c r="E1064" s="306">
        <v>174</v>
      </c>
      <c r="F1064" s="306">
        <v>195</v>
      </c>
      <c r="G1064" s="306">
        <v>138</v>
      </c>
      <c r="H1064" s="306">
        <v>80</v>
      </c>
      <c r="I1064" s="306"/>
      <c r="J1064" s="306">
        <v>56</v>
      </c>
      <c r="K1064" s="307"/>
      <c r="L1064" s="308"/>
      <c r="M1064" s="308"/>
      <c r="N1064" s="308"/>
      <c r="O1064" s="311">
        <f t="shared" si="82"/>
        <v>643</v>
      </c>
    </row>
    <row r="1065" spans="2:15" x14ac:dyDescent="0.35">
      <c r="B1065" s="296">
        <v>45810</v>
      </c>
      <c r="C1065" s="381" t="s">
        <v>53</v>
      </c>
      <c r="D1065" s="306"/>
      <c r="E1065" s="306">
        <v>0</v>
      </c>
      <c r="F1065" s="306">
        <v>34</v>
      </c>
      <c r="G1065" s="306">
        <v>0</v>
      </c>
      <c r="H1065" s="306">
        <v>0</v>
      </c>
      <c r="I1065" s="306"/>
      <c r="J1065" s="306">
        <v>0</v>
      </c>
      <c r="K1065" s="307"/>
      <c r="L1065" s="308"/>
      <c r="M1065" s="308"/>
      <c r="N1065" s="308"/>
      <c r="O1065" s="311">
        <f t="shared" si="82"/>
        <v>34</v>
      </c>
    </row>
    <row r="1066" spans="2:15" x14ac:dyDescent="0.35">
      <c r="B1066" s="296">
        <v>45810</v>
      </c>
      <c r="C1066" s="381" t="s">
        <v>33</v>
      </c>
      <c r="D1066" s="306"/>
      <c r="E1066" s="306">
        <v>0</v>
      </c>
      <c r="F1066" s="306">
        <v>15</v>
      </c>
      <c r="G1066" s="306">
        <v>0</v>
      </c>
      <c r="H1066" s="306">
        <v>1</v>
      </c>
      <c r="I1066" s="306"/>
      <c r="J1066" s="306">
        <v>0</v>
      </c>
      <c r="K1066" s="307"/>
      <c r="L1066" s="308"/>
      <c r="M1066" s="308"/>
      <c r="N1066" s="308"/>
      <c r="O1066" s="311">
        <f t="shared" si="82"/>
        <v>16</v>
      </c>
    </row>
    <row r="1067" spans="2:15" x14ac:dyDescent="0.35">
      <c r="B1067" s="296">
        <v>45810</v>
      </c>
      <c r="C1067" s="381" t="s">
        <v>14</v>
      </c>
      <c r="D1067" s="306"/>
      <c r="E1067" s="306">
        <v>0</v>
      </c>
      <c r="F1067" s="306">
        <v>3</v>
      </c>
      <c r="G1067" s="306">
        <v>1</v>
      </c>
      <c r="H1067" s="306">
        <v>0</v>
      </c>
      <c r="I1067" s="306"/>
      <c r="J1067" s="306"/>
      <c r="K1067" s="307"/>
      <c r="L1067" s="308"/>
      <c r="M1067" s="308"/>
      <c r="N1067" s="308"/>
      <c r="O1067" s="311">
        <f t="shared" si="82"/>
        <v>4</v>
      </c>
    </row>
    <row r="1068" spans="2:15" x14ac:dyDescent="0.35">
      <c r="B1068" s="296">
        <v>45810</v>
      </c>
      <c r="C1068" s="381" t="s">
        <v>54</v>
      </c>
      <c r="D1068" s="306"/>
      <c r="E1068" s="306">
        <v>73</v>
      </c>
      <c r="F1068" s="306">
        <v>19</v>
      </c>
      <c r="G1068" s="306">
        <v>1</v>
      </c>
      <c r="H1068" s="306">
        <v>2</v>
      </c>
      <c r="I1068" s="306"/>
      <c r="J1068" s="306">
        <v>4</v>
      </c>
      <c r="K1068" s="307"/>
      <c r="L1068" s="308"/>
      <c r="M1068" s="308"/>
      <c r="N1068" s="308"/>
      <c r="O1068" s="311">
        <f t="shared" si="82"/>
        <v>99</v>
      </c>
    </row>
    <row r="1069" spans="2:15" x14ac:dyDescent="0.35">
      <c r="B1069" s="296">
        <v>45810</v>
      </c>
      <c r="C1069" s="381" t="s">
        <v>36</v>
      </c>
      <c r="D1069" s="306"/>
      <c r="E1069" s="306"/>
      <c r="F1069" s="306"/>
      <c r="G1069" s="306"/>
      <c r="H1069" s="306"/>
      <c r="I1069" s="306"/>
      <c r="J1069" s="306"/>
      <c r="K1069" s="307"/>
      <c r="L1069" s="308"/>
      <c r="M1069" s="308"/>
      <c r="N1069" s="308"/>
      <c r="O1069" s="311">
        <f t="shared" si="82"/>
        <v>0</v>
      </c>
    </row>
    <row r="1070" spans="2:15" x14ac:dyDescent="0.35">
      <c r="B1070" s="296">
        <v>45810</v>
      </c>
      <c r="C1070" s="381" t="s">
        <v>55</v>
      </c>
      <c r="D1070" s="306">
        <v>13</v>
      </c>
      <c r="E1070" s="306">
        <v>58</v>
      </c>
      <c r="F1070" s="306">
        <v>50</v>
      </c>
      <c r="G1070" s="306">
        <v>2</v>
      </c>
      <c r="H1070" s="306">
        <v>21</v>
      </c>
      <c r="I1070" s="306">
        <v>2</v>
      </c>
      <c r="J1070" s="306">
        <v>4</v>
      </c>
      <c r="K1070" s="307"/>
      <c r="L1070" s="308"/>
      <c r="M1070" s="308"/>
      <c r="N1070" s="308"/>
      <c r="O1070" s="311">
        <f t="shared" si="82"/>
        <v>150</v>
      </c>
    </row>
    <row r="1071" spans="2:15" x14ac:dyDescent="0.35">
      <c r="B1071" s="296">
        <v>45810</v>
      </c>
      <c r="C1071" s="381" t="s">
        <v>56</v>
      </c>
      <c r="D1071" s="306"/>
      <c r="E1071" s="306">
        <v>2</v>
      </c>
      <c r="F1071" s="306">
        <v>2</v>
      </c>
      <c r="G1071" s="306">
        <v>1</v>
      </c>
      <c r="H1071" s="306">
        <v>0</v>
      </c>
      <c r="I1071" s="306"/>
      <c r="J1071" s="306">
        <v>1</v>
      </c>
      <c r="K1071" s="307"/>
      <c r="L1071" s="308"/>
      <c r="M1071" s="308"/>
      <c r="N1071" s="308"/>
      <c r="O1071" s="311">
        <f t="shared" si="82"/>
        <v>6</v>
      </c>
    </row>
    <row r="1072" spans="2:15" x14ac:dyDescent="0.35">
      <c r="B1072" s="296">
        <v>45810</v>
      </c>
      <c r="C1072" s="381" t="s">
        <v>26</v>
      </c>
      <c r="D1072" s="299">
        <v>3</v>
      </c>
      <c r="E1072" s="299">
        <v>9</v>
      </c>
      <c r="F1072" s="299">
        <v>445</v>
      </c>
      <c r="G1072" s="299">
        <v>450</v>
      </c>
      <c r="H1072" s="299">
        <v>600</v>
      </c>
      <c r="I1072" s="299"/>
      <c r="J1072" s="299">
        <v>137</v>
      </c>
      <c r="K1072" s="307"/>
      <c r="L1072" s="308"/>
      <c r="M1072" s="293">
        <v>2492</v>
      </c>
      <c r="N1072" s="293">
        <v>9859</v>
      </c>
      <c r="O1072" s="311">
        <f>SUM(D1072:N1072)</f>
        <v>13995</v>
      </c>
    </row>
    <row r="1073" spans="2:15" x14ac:dyDescent="0.35">
      <c r="B1073" s="300">
        <v>45810</v>
      </c>
      <c r="C1073" s="301" t="s">
        <v>38</v>
      </c>
      <c r="D1073" s="309">
        <f>+SUM(D1056:D1072)</f>
        <v>1587</v>
      </c>
      <c r="E1073" s="309">
        <f t="shared" ref="E1073:O1073" si="83">+SUM(E1056:E1072)</f>
        <v>1740</v>
      </c>
      <c r="F1073" s="309">
        <f t="shared" si="83"/>
        <v>3248</v>
      </c>
      <c r="G1073" s="309">
        <f t="shared" si="83"/>
        <v>972</v>
      </c>
      <c r="H1073" s="309">
        <f t="shared" si="83"/>
        <v>1702</v>
      </c>
      <c r="I1073" s="309">
        <f>+SUM(I1056:I1072)</f>
        <v>70</v>
      </c>
      <c r="J1073" s="309">
        <f t="shared" si="83"/>
        <v>414</v>
      </c>
      <c r="K1073" s="309">
        <f t="shared" si="83"/>
        <v>745</v>
      </c>
      <c r="L1073" s="309">
        <f t="shared" si="83"/>
        <v>429</v>
      </c>
      <c r="M1073" s="309">
        <f t="shared" si="83"/>
        <v>2492</v>
      </c>
      <c r="N1073" s="309">
        <f t="shared" si="83"/>
        <v>9859</v>
      </c>
      <c r="O1073" s="309">
        <f t="shared" si="83"/>
        <v>23258</v>
      </c>
    </row>
    <row r="1074" spans="2:15" x14ac:dyDescent="0.35">
      <c r="B1074" s="388" t="s">
        <v>39</v>
      </c>
      <c r="C1074" s="390"/>
      <c r="D1074" s="310">
        <f t="shared" ref="D1074:N1074" si="84">+D1073+D1055+D1037</f>
        <v>4925</v>
      </c>
      <c r="E1074" s="310">
        <f t="shared" si="84"/>
        <v>4337</v>
      </c>
      <c r="F1074" s="310">
        <f t="shared" si="84"/>
        <v>10200</v>
      </c>
      <c r="G1074" s="310">
        <f t="shared" si="84"/>
        <v>3161</v>
      </c>
      <c r="H1074" s="310">
        <f t="shared" si="84"/>
        <v>4931</v>
      </c>
      <c r="I1074" s="310">
        <f t="shared" si="84"/>
        <v>202</v>
      </c>
      <c r="J1074" s="310">
        <f t="shared" si="84"/>
        <v>1169</v>
      </c>
      <c r="K1074" s="310">
        <f t="shared" si="84"/>
        <v>2366</v>
      </c>
      <c r="L1074" s="310">
        <f t="shared" si="84"/>
        <v>1233</v>
      </c>
      <c r="M1074" s="310">
        <f t="shared" si="84"/>
        <v>6843</v>
      </c>
      <c r="N1074" s="310">
        <f t="shared" si="84"/>
        <v>31954</v>
      </c>
      <c r="O1074" s="310">
        <f>+O1073+O1055+O1037</f>
        <v>71321</v>
      </c>
    </row>
    <row r="1076" spans="2:15" x14ac:dyDescent="0.35">
      <c r="B1076" s="391"/>
      <c r="C1076" s="391"/>
      <c r="D1076" s="391"/>
      <c r="E1076" s="391"/>
    </row>
  </sheetData>
  <sheetProtection algorithmName="SHA-512" hashValue="sCFgnoDH2QV8VPjdOV6Aq9LTOhewhGs+hKSk53B/Rgw3Kv6PV2hOTKA5WEiqBtS9laLVTXlFWRnYlPXMr9MQ6Q==" saltValue="yQh9CLUW9QN0Kor69Br4tg==" spinCount="100000" sheet="1" objects="1" scenarios="1"/>
  <mergeCells count="20">
    <mergeCell ref="B962:C962"/>
    <mergeCell ref="B659:C659"/>
    <mergeCell ref="B717:C717"/>
    <mergeCell ref="B1076:E1076"/>
    <mergeCell ref="B1019:C1019"/>
    <mergeCell ref="B775:C775"/>
    <mergeCell ref="B833:C833"/>
    <mergeCell ref="B1074:C1074"/>
    <mergeCell ref="B894:C894"/>
    <mergeCell ref="B5:O5"/>
    <mergeCell ref="B424:C424"/>
    <mergeCell ref="B485:C485"/>
    <mergeCell ref="B543:C543"/>
    <mergeCell ref="B601:C601"/>
    <mergeCell ref="B302:C302"/>
    <mergeCell ref="B241:C241"/>
    <mergeCell ref="B183:C183"/>
    <mergeCell ref="B128:C128"/>
    <mergeCell ref="B75:C75"/>
    <mergeCell ref="B363:C363"/>
  </mergeCells>
  <pageMargins left="0.7" right="0.7" top="0.75" bottom="0.75" header="0.3" footer="0.3"/>
  <pageSetup orientation="portrait" r:id="rId1"/>
  <ignoredErrors>
    <ignoredError sqref="M961:N961 D961:L961 D1018 E1018:N1018" formulaRange="1"/>
    <ignoredError sqref="O939" 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8B8F9-56EF-492A-86C5-2EB9106C1D75}">
  <sheetPr>
    <tabColor rgb="FF5C8091"/>
  </sheetPr>
  <dimension ref="B5:Y96"/>
  <sheetViews>
    <sheetView showGridLines="0" topLeftCell="A60" zoomScale="85" zoomScaleNormal="85" workbookViewId="0">
      <selection activeCell="D98" sqref="D98"/>
    </sheetView>
  </sheetViews>
  <sheetFormatPr baseColWidth="10" defaultColWidth="9.1796875" defaultRowHeight="15.5" x14ac:dyDescent="0.35"/>
  <cols>
    <col min="1" max="1" width="2.1796875" style="100" customWidth="1"/>
    <col min="2" max="2" width="17.453125" style="100" customWidth="1"/>
    <col min="3" max="3" width="13.81640625" style="100" bestFit="1" customWidth="1"/>
    <col min="4" max="4" width="14.453125" style="100" customWidth="1"/>
    <col min="5" max="5" width="13.54296875" style="100" bestFit="1" customWidth="1"/>
    <col min="6" max="6" width="12.453125" style="100" bestFit="1" customWidth="1"/>
    <col min="7" max="7" width="13.453125" style="100" customWidth="1"/>
    <col min="8" max="8" width="18.26953125" style="100" customWidth="1"/>
    <col min="9" max="9" width="16.81640625" style="100" customWidth="1"/>
    <col min="10" max="10" width="14.453125" style="100" customWidth="1"/>
    <col min="11" max="13" width="16.81640625" style="100" customWidth="1"/>
    <col min="14" max="14" width="11.453125" style="100" customWidth="1"/>
    <col min="15" max="16" width="9.81640625" style="100" bestFit="1" customWidth="1"/>
    <col min="17" max="16384" width="9.1796875" style="100"/>
  </cols>
  <sheetData>
    <row r="5" spans="2:16" ht="20.149999999999999" customHeight="1" x14ac:dyDescent="0.35">
      <c r="B5" s="227"/>
      <c r="C5" s="393" t="s">
        <v>57</v>
      </c>
      <c r="D5" s="393"/>
      <c r="E5" s="393"/>
      <c r="F5" s="393"/>
      <c r="G5" s="393"/>
      <c r="H5" s="393"/>
      <c r="I5" s="393"/>
      <c r="J5" s="392" t="s">
        <v>58</v>
      </c>
      <c r="K5" s="392"/>
      <c r="L5" s="392"/>
      <c r="M5" s="392"/>
      <c r="N5" s="228"/>
    </row>
    <row r="6" spans="2:16" ht="30" customHeight="1" x14ac:dyDescent="0.35">
      <c r="B6" s="225" t="s">
        <v>9</v>
      </c>
      <c r="C6" s="160" t="s">
        <v>11</v>
      </c>
      <c r="D6" s="160" t="s">
        <v>59</v>
      </c>
      <c r="E6" s="160" t="s">
        <v>60</v>
      </c>
      <c r="F6" s="160" t="s">
        <v>5</v>
      </c>
      <c r="G6" s="160" t="s">
        <v>13</v>
      </c>
      <c r="H6" s="161" t="s">
        <v>14</v>
      </c>
      <c r="I6" s="161" t="s">
        <v>15</v>
      </c>
      <c r="J6" s="161" t="s">
        <v>16</v>
      </c>
      <c r="K6" s="161" t="s">
        <v>17</v>
      </c>
      <c r="L6" s="161" t="s">
        <v>18</v>
      </c>
      <c r="M6" s="161" t="s">
        <v>19</v>
      </c>
      <c r="N6" s="225" t="s">
        <v>7</v>
      </c>
    </row>
    <row r="7" spans="2:16" x14ac:dyDescent="0.35">
      <c r="B7" s="123">
        <v>44044</v>
      </c>
      <c r="C7" s="125">
        <v>281</v>
      </c>
      <c r="D7" s="125">
        <v>396</v>
      </c>
      <c r="E7" s="125">
        <v>2273</v>
      </c>
      <c r="F7" s="148" t="s">
        <v>22</v>
      </c>
      <c r="G7" s="148" t="s">
        <v>22</v>
      </c>
      <c r="H7" s="148" t="s">
        <v>22</v>
      </c>
      <c r="I7" s="148" t="s">
        <v>22</v>
      </c>
      <c r="J7" s="148" t="s">
        <v>22</v>
      </c>
      <c r="K7" s="148" t="s">
        <v>22</v>
      </c>
      <c r="L7" s="148" t="s">
        <v>22</v>
      </c>
      <c r="M7" s="148" t="s">
        <v>22</v>
      </c>
      <c r="N7" s="125">
        <f>SUM(Table19[[#This Row],[Presencial]:[Redes Sociales]])</f>
        <v>2950</v>
      </c>
    </row>
    <row r="8" spans="2:16" ht="15" customHeight="1" x14ac:dyDescent="0.35">
      <c r="B8" s="123">
        <v>44075</v>
      </c>
      <c r="C8" s="125">
        <v>474</v>
      </c>
      <c r="D8" s="125">
        <v>295</v>
      </c>
      <c r="E8" s="125">
        <v>2512</v>
      </c>
      <c r="F8" s="148" t="s">
        <v>22</v>
      </c>
      <c r="G8" s="148" t="s">
        <v>22</v>
      </c>
      <c r="H8" s="148" t="s">
        <v>22</v>
      </c>
      <c r="I8" s="148" t="s">
        <v>22</v>
      </c>
      <c r="J8" s="148" t="s">
        <v>22</v>
      </c>
      <c r="K8" s="148" t="s">
        <v>22</v>
      </c>
      <c r="L8" s="148" t="s">
        <v>22</v>
      </c>
      <c r="M8" s="148" t="s">
        <v>22</v>
      </c>
      <c r="N8" s="125">
        <f>SUM(Table19[[#This Row],[Presencial]:[Redes Sociales]])</f>
        <v>3281</v>
      </c>
    </row>
    <row r="9" spans="2:16" ht="15" customHeight="1" x14ac:dyDescent="0.35">
      <c r="B9" s="109" t="s">
        <v>61</v>
      </c>
      <c r="C9" s="130">
        <f>SUBTOTAL(109,C6:C8)</f>
        <v>755</v>
      </c>
      <c r="D9" s="130">
        <f>SUBTOTAL(109,D6:D8)</f>
        <v>691</v>
      </c>
      <c r="E9" s="130">
        <f>SUBTOTAL(109,E6:E8)</f>
        <v>4785</v>
      </c>
      <c r="F9" s="142" t="s">
        <v>22</v>
      </c>
      <c r="G9" s="142" t="s">
        <v>22</v>
      </c>
      <c r="H9" s="142" t="s">
        <v>22</v>
      </c>
      <c r="I9" s="142" t="s">
        <v>22</v>
      </c>
      <c r="J9" s="142" t="s">
        <v>22</v>
      </c>
      <c r="K9" s="142" t="s">
        <v>22</v>
      </c>
      <c r="L9" s="142" t="s">
        <v>22</v>
      </c>
      <c r="M9" s="142" t="s">
        <v>22</v>
      </c>
      <c r="N9" s="130">
        <f>SUM(Table19[[#This Row],[Presencial]:[Redes Sociales]])</f>
        <v>6231</v>
      </c>
    </row>
    <row r="10" spans="2:16" ht="15" customHeight="1" x14ac:dyDescent="0.35">
      <c r="B10" s="123">
        <v>44105</v>
      </c>
      <c r="C10" s="125">
        <v>659</v>
      </c>
      <c r="D10" s="125">
        <v>361</v>
      </c>
      <c r="E10" s="125">
        <v>2857</v>
      </c>
      <c r="F10" s="148" t="s">
        <v>22</v>
      </c>
      <c r="G10" s="139" t="s">
        <v>22</v>
      </c>
      <c r="H10" s="148" t="s">
        <v>22</v>
      </c>
      <c r="I10" s="148" t="s">
        <v>22</v>
      </c>
      <c r="J10" s="148" t="s">
        <v>22</v>
      </c>
      <c r="K10" s="148" t="s">
        <v>22</v>
      </c>
      <c r="L10" s="148" t="s">
        <v>22</v>
      </c>
      <c r="M10" s="148" t="s">
        <v>22</v>
      </c>
      <c r="N10" s="125">
        <f>SUM(Table19[[#This Row],[Presencial]:[Redes Sociales]])</f>
        <v>3877</v>
      </c>
    </row>
    <row r="11" spans="2:16" ht="15" customHeight="1" x14ac:dyDescent="0.35">
      <c r="B11" s="123">
        <v>44136</v>
      </c>
      <c r="C11" s="125">
        <v>859</v>
      </c>
      <c r="D11" s="125">
        <v>1375</v>
      </c>
      <c r="E11" s="125">
        <v>1589</v>
      </c>
      <c r="F11" s="125">
        <v>408</v>
      </c>
      <c r="G11" s="139" t="s">
        <v>22</v>
      </c>
      <c r="H11" s="148" t="s">
        <v>22</v>
      </c>
      <c r="I11" s="125">
        <v>78</v>
      </c>
      <c r="J11" s="148" t="s">
        <v>22</v>
      </c>
      <c r="K11" s="148" t="s">
        <v>22</v>
      </c>
      <c r="L11" s="148" t="s">
        <v>22</v>
      </c>
      <c r="M11" s="148" t="s">
        <v>22</v>
      </c>
      <c r="N11" s="125">
        <f>SUM(Table19[[#This Row],[Presencial]:[Redes Sociales]])</f>
        <v>4309</v>
      </c>
    </row>
    <row r="12" spans="2:16" ht="15" customHeight="1" x14ac:dyDescent="0.35">
      <c r="B12" s="123">
        <v>44166</v>
      </c>
      <c r="C12" s="125">
        <v>764</v>
      </c>
      <c r="D12" s="125">
        <v>1348</v>
      </c>
      <c r="E12" s="125">
        <v>2259</v>
      </c>
      <c r="F12" s="125">
        <v>571</v>
      </c>
      <c r="G12" s="139" t="s">
        <v>22</v>
      </c>
      <c r="H12" s="139" t="s">
        <v>22</v>
      </c>
      <c r="I12" s="125">
        <v>176</v>
      </c>
      <c r="J12" s="148" t="s">
        <v>22</v>
      </c>
      <c r="K12" s="148" t="s">
        <v>22</v>
      </c>
      <c r="L12" s="148" t="s">
        <v>22</v>
      </c>
      <c r="M12" s="148" t="s">
        <v>22</v>
      </c>
      <c r="N12" s="125">
        <f>SUM(Table19[[#This Row],[Presencial]:[Redes Sociales]])</f>
        <v>5118</v>
      </c>
      <c r="O12" s="101"/>
      <c r="P12" s="101"/>
    </row>
    <row r="13" spans="2:16" ht="15" customHeight="1" x14ac:dyDescent="0.35">
      <c r="B13" s="109" t="s">
        <v>39</v>
      </c>
      <c r="C13" s="130">
        <f>SUBTOTAL(109,C10:C12)</f>
        <v>2282</v>
      </c>
      <c r="D13" s="130">
        <f>SUBTOTAL(109,D10:D12)</f>
        <v>3084</v>
      </c>
      <c r="E13" s="130">
        <f>SUBTOTAL(109,E10:E12)</f>
        <v>6705</v>
      </c>
      <c r="F13" s="130">
        <f>SUBTOTAL(109,F10:F12)</f>
        <v>979</v>
      </c>
      <c r="G13" s="142" t="s">
        <v>22</v>
      </c>
      <c r="H13" s="142" t="s">
        <v>22</v>
      </c>
      <c r="I13" s="130">
        <f>SUBTOTAL(109,I10:I12)</f>
        <v>254</v>
      </c>
      <c r="J13" s="142" t="s">
        <v>22</v>
      </c>
      <c r="K13" s="142" t="s">
        <v>22</v>
      </c>
      <c r="L13" s="142" t="s">
        <v>22</v>
      </c>
      <c r="M13" s="142" t="s">
        <v>22</v>
      </c>
      <c r="N13" s="130">
        <f>SUM(Table19[[#This Row],[Presencial]:[Redes Sociales]])</f>
        <v>13304</v>
      </c>
    </row>
    <row r="14" spans="2:16" ht="15" customHeight="1" x14ac:dyDescent="0.35">
      <c r="B14" s="123">
        <v>44197</v>
      </c>
      <c r="C14" s="125">
        <v>655</v>
      </c>
      <c r="D14" s="125">
        <v>1419</v>
      </c>
      <c r="E14" s="125">
        <v>1966</v>
      </c>
      <c r="F14" s="125">
        <v>324</v>
      </c>
      <c r="G14" s="139" t="s">
        <v>22</v>
      </c>
      <c r="H14" s="148" t="s">
        <v>22</v>
      </c>
      <c r="I14" s="125">
        <v>135</v>
      </c>
      <c r="J14" s="148" t="s">
        <v>22</v>
      </c>
      <c r="K14" s="148" t="s">
        <v>22</v>
      </c>
      <c r="L14" s="148" t="s">
        <v>22</v>
      </c>
      <c r="M14" s="148" t="s">
        <v>22</v>
      </c>
      <c r="N14" s="125">
        <f>SUM(Table19[[#This Row],[Presencial]:[Redes Sociales]])</f>
        <v>4499</v>
      </c>
    </row>
    <row r="15" spans="2:16" ht="15" customHeight="1" x14ac:dyDescent="0.35">
      <c r="B15" s="123">
        <v>44228</v>
      </c>
      <c r="C15" s="125">
        <v>888</v>
      </c>
      <c r="D15" s="125">
        <v>1889</v>
      </c>
      <c r="E15" s="125">
        <v>2640</v>
      </c>
      <c r="F15" s="125">
        <v>609</v>
      </c>
      <c r="G15" s="139" t="s">
        <v>22</v>
      </c>
      <c r="H15" s="148" t="s">
        <v>22</v>
      </c>
      <c r="I15" s="125">
        <v>111</v>
      </c>
      <c r="J15" s="148" t="s">
        <v>22</v>
      </c>
      <c r="K15" s="148" t="s">
        <v>22</v>
      </c>
      <c r="L15" s="148" t="s">
        <v>22</v>
      </c>
      <c r="M15" s="148" t="s">
        <v>22</v>
      </c>
      <c r="N15" s="125">
        <f>SUM(Table19[[#This Row],[Presencial]:[Redes Sociales]])</f>
        <v>6137</v>
      </c>
    </row>
    <row r="16" spans="2:16" x14ac:dyDescent="0.35">
      <c r="B16" s="151">
        <v>44256</v>
      </c>
      <c r="C16" s="158">
        <v>1157</v>
      </c>
      <c r="D16" s="138">
        <v>1907</v>
      </c>
      <c r="E16" s="138">
        <v>3793</v>
      </c>
      <c r="F16" s="138">
        <v>333</v>
      </c>
      <c r="G16" s="139" t="s">
        <v>22</v>
      </c>
      <c r="H16" s="139" t="s">
        <v>22</v>
      </c>
      <c r="I16" s="138">
        <v>235</v>
      </c>
      <c r="J16" s="156" t="s">
        <v>22</v>
      </c>
      <c r="K16" s="156" t="s">
        <v>22</v>
      </c>
      <c r="L16" s="156" t="s">
        <v>22</v>
      </c>
      <c r="M16" s="156" t="s">
        <v>22</v>
      </c>
      <c r="N16" s="125">
        <f>SUM(Table19[[#This Row],[Presencial]:[Redes Sociales]])</f>
        <v>7425</v>
      </c>
    </row>
    <row r="17" spans="2:25" x14ac:dyDescent="0.35">
      <c r="B17" s="109" t="s">
        <v>39</v>
      </c>
      <c r="C17" s="130">
        <f>SUBTOTAL(109,C14:C16)</f>
        <v>2700</v>
      </c>
      <c r="D17" s="130">
        <f>SUBTOTAL(109,D14:D16)</f>
        <v>5215</v>
      </c>
      <c r="E17" s="130">
        <f>SUBTOTAL(109,E14:E16)</f>
        <v>8399</v>
      </c>
      <c r="F17" s="130">
        <f>SUBTOTAL(109,F14:F16)</f>
        <v>1266</v>
      </c>
      <c r="G17" s="142" t="s">
        <v>22</v>
      </c>
      <c r="H17" s="142" t="s">
        <v>22</v>
      </c>
      <c r="I17" s="130">
        <f>SUBTOTAL(109,I14:I16)</f>
        <v>481</v>
      </c>
      <c r="J17" s="142" t="s">
        <v>22</v>
      </c>
      <c r="K17" s="142" t="s">
        <v>22</v>
      </c>
      <c r="L17" s="142" t="s">
        <v>22</v>
      </c>
      <c r="M17" s="142" t="s">
        <v>22</v>
      </c>
      <c r="N17" s="130">
        <f>SUM(Table19[[#This Row],[Presencial]:[Redes Sociales]])</f>
        <v>18061</v>
      </c>
      <c r="P17" s="157"/>
      <c r="Q17" s="157"/>
    </row>
    <row r="18" spans="2:25" x14ac:dyDescent="0.35">
      <c r="B18" s="123">
        <v>44287</v>
      </c>
      <c r="C18" s="159">
        <v>1022</v>
      </c>
      <c r="D18" s="125">
        <v>1430</v>
      </c>
      <c r="E18" s="125">
        <v>3309</v>
      </c>
      <c r="F18" s="125">
        <v>158</v>
      </c>
      <c r="G18" s="139" t="s">
        <v>22</v>
      </c>
      <c r="H18" s="148" t="s">
        <v>22</v>
      </c>
      <c r="I18" s="125">
        <v>218</v>
      </c>
      <c r="J18" s="148" t="s">
        <v>22</v>
      </c>
      <c r="K18" s="148" t="s">
        <v>22</v>
      </c>
      <c r="L18" s="148" t="s">
        <v>22</v>
      </c>
      <c r="M18" s="148" t="s">
        <v>22</v>
      </c>
      <c r="N18" s="125">
        <f>SUM(Table19[[#This Row],[Presencial]:[Redes Sociales]])</f>
        <v>6137</v>
      </c>
      <c r="P18" s="157"/>
      <c r="Q18" s="157"/>
    </row>
    <row r="19" spans="2:25" x14ac:dyDescent="0.35">
      <c r="B19" s="123">
        <v>44317</v>
      </c>
      <c r="C19" s="159">
        <v>1004</v>
      </c>
      <c r="D19" s="125">
        <v>2138</v>
      </c>
      <c r="E19" s="125">
        <v>3035</v>
      </c>
      <c r="F19" s="125">
        <v>159</v>
      </c>
      <c r="G19" s="139" t="s">
        <v>22</v>
      </c>
      <c r="H19" s="148" t="s">
        <v>22</v>
      </c>
      <c r="I19" s="125">
        <v>266</v>
      </c>
      <c r="J19" s="148" t="s">
        <v>22</v>
      </c>
      <c r="K19" s="125">
        <v>61</v>
      </c>
      <c r="L19" s="148" t="s">
        <v>22</v>
      </c>
      <c r="M19" s="148" t="s">
        <v>22</v>
      </c>
      <c r="N19" s="125">
        <f>+Table19[[#This Row],[Consultas Página Web]]+Table19[[#This Row],[Redes Sociales]]+Table19[[#This Row],[Chat]]+Table19[[#This Row],[Teléfono]]+Table19[[#This Row],[Correo]]+Table19[[#This Row],[Presencial]]</f>
        <v>6663</v>
      </c>
      <c r="P19" s="102"/>
    </row>
    <row r="20" spans="2:25" x14ac:dyDescent="0.35">
      <c r="B20" s="123">
        <v>44348</v>
      </c>
      <c r="C20" s="159">
        <v>1014</v>
      </c>
      <c r="D20" s="125">
        <v>2567</v>
      </c>
      <c r="E20" s="141">
        <v>3659</v>
      </c>
      <c r="F20" s="125">
        <v>158</v>
      </c>
      <c r="G20" s="139" t="s">
        <v>22</v>
      </c>
      <c r="H20" s="139" t="s">
        <v>22</v>
      </c>
      <c r="I20" s="125">
        <v>363</v>
      </c>
      <c r="J20" s="148" t="s">
        <v>22</v>
      </c>
      <c r="K20" s="125">
        <v>3180</v>
      </c>
      <c r="L20" s="156" t="s">
        <v>22</v>
      </c>
      <c r="M20" s="156" t="s">
        <v>22</v>
      </c>
      <c r="N20" s="125">
        <f>+Table19[[#This Row],[Consultas Página Web]]+Table19[[#This Row],[Redes Sociales]]+Table19[[#This Row],[Chat]]+Table19[[#This Row],[Teléfono]]+Table19[[#This Row],[Correo]]+Table19[[#This Row],[Presencial]]</f>
        <v>10941</v>
      </c>
      <c r="P20" s="157"/>
      <c r="Q20" s="157"/>
    </row>
    <row r="21" spans="2:25" x14ac:dyDescent="0.35">
      <c r="B21" s="109" t="s">
        <v>39</v>
      </c>
      <c r="C21" s="130">
        <f>SUBTOTAL(109,C18:C20)</f>
        <v>3040</v>
      </c>
      <c r="D21" s="130">
        <f>SUBTOTAL(109,D18:D20)</f>
        <v>6135</v>
      </c>
      <c r="E21" s="130">
        <f>SUBTOTAL(109,E18:E20)</f>
        <v>10003</v>
      </c>
      <c r="F21" s="130">
        <f>SUBTOTAL(109,F18:F20)</f>
        <v>475</v>
      </c>
      <c r="G21" s="142" t="s">
        <v>22</v>
      </c>
      <c r="H21" s="142" t="s">
        <v>22</v>
      </c>
      <c r="I21" s="130">
        <f>SUBTOTAL(109,I18:I20)</f>
        <v>847</v>
      </c>
      <c r="J21" s="142" t="s">
        <v>22</v>
      </c>
      <c r="K21" s="130">
        <f>+K19+K20</f>
        <v>3241</v>
      </c>
      <c r="L21" s="142" t="s">
        <v>22</v>
      </c>
      <c r="M21" s="142" t="s">
        <v>22</v>
      </c>
      <c r="N21" s="130">
        <f>+Table19[[#This Row],[Consultas Página Web]]+Table19[[#This Row],[Redes Sociales]]+Table19[[#This Row],[Chat]]+Table19[[#This Row],[Teléfono]]+Table19[[#This Row],[Correo]]+Table19[[#This Row],[Presencial]]</f>
        <v>23741</v>
      </c>
      <c r="P21" s="102"/>
      <c r="Q21" s="102"/>
    </row>
    <row r="22" spans="2:25" x14ac:dyDescent="0.35">
      <c r="B22" s="151">
        <v>44378</v>
      </c>
      <c r="C22" s="158">
        <v>1090</v>
      </c>
      <c r="D22" s="138">
        <v>2531</v>
      </c>
      <c r="E22" s="153">
        <v>3014</v>
      </c>
      <c r="F22" s="138">
        <v>211</v>
      </c>
      <c r="G22" s="139" t="s">
        <v>22</v>
      </c>
      <c r="H22" s="148" t="s">
        <v>22</v>
      </c>
      <c r="I22" s="138">
        <v>407</v>
      </c>
      <c r="J22" s="148" t="s">
        <v>22</v>
      </c>
      <c r="K22" s="138">
        <v>669</v>
      </c>
      <c r="L22" s="148" t="s">
        <v>22</v>
      </c>
      <c r="M22" s="148" t="s">
        <v>22</v>
      </c>
      <c r="N22" s="125">
        <f>+Table19[[#This Row],[Consultas Página Web]]+Table19[[#This Row],[Redes Sociales]]+Table19[[#This Row],[Chat]]+Table19[[#This Row],[Teléfono]]+Table19[[#This Row],[Correo]]+Table19[[#This Row],[Presencial]]</f>
        <v>7922</v>
      </c>
      <c r="P22" s="157"/>
      <c r="Q22" s="157"/>
    </row>
    <row r="23" spans="2:25" x14ac:dyDescent="0.35">
      <c r="B23" s="151">
        <v>44409</v>
      </c>
      <c r="C23" s="158">
        <v>1011</v>
      </c>
      <c r="D23" s="138">
        <v>2170</v>
      </c>
      <c r="E23" s="153">
        <v>2716</v>
      </c>
      <c r="F23" s="138">
        <v>169</v>
      </c>
      <c r="G23" s="139" t="s">
        <v>22</v>
      </c>
      <c r="H23" s="148" t="s">
        <v>22</v>
      </c>
      <c r="I23" s="138">
        <v>367</v>
      </c>
      <c r="J23" s="148" t="s">
        <v>22</v>
      </c>
      <c r="K23" s="138">
        <v>786</v>
      </c>
      <c r="L23" s="148" t="s">
        <v>22</v>
      </c>
      <c r="M23" s="148" t="s">
        <v>22</v>
      </c>
      <c r="N23" s="125">
        <f>+Table19[[#This Row],[Consultas Página Web]]+Table19[[#This Row],[Redes Sociales]]+Table19[[#This Row],[Chat]]+Table19[[#This Row],[Teléfono]]+Table19[[#This Row],[Correo]]+Table19[[#This Row],[Presencial]]</f>
        <v>7219</v>
      </c>
      <c r="P23" s="102"/>
      <c r="Q23" s="102"/>
    </row>
    <row r="24" spans="2:25" x14ac:dyDescent="0.35">
      <c r="B24" s="123">
        <v>44440</v>
      </c>
      <c r="C24" s="125">
        <v>919</v>
      </c>
      <c r="D24" s="125">
        <v>2171</v>
      </c>
      <c r="E24" s="141">
        <v>2331</v>
      </c>
      <c r="F24" s="125">
        <v>141</v>
      </c>
      <c r="G24" s="139" t="s">
        <v>22</v>
      </c>
      <c r="H24" s="139" t="s">
        <v>22</v>
      </c>
      <c r="I24" s="125">
        <v>314</v>
      </c>
      <c r="J24" s="148" t="s">
        <v>22</v>
      </c>
      <c r="K24" s="125">
        <v>811</v>
      </c>
      <c r="L24" s="156" t="s">
        <v>22</v>
      </c>
      <c r="M24" s="156" t="s">
        <v>22</v>
      </c>
      <c r="N24" s="125">
        <f>+Table19[[#This Row],[Consultas Página Web]]+Table19[[#This Row],[Redes Sociales]]+Table19[[#This Row],[Chat]]+Table19[[#This Row],[Teléfono]]+Table19[[#This Row],[Correo]]+Table19[[#This Row],[Presencial]]</f>
        <v>6687</v>
      </c>
      <c r="P24" s="157"/>
      <c r="Q24" s="157"/>
    </row>
    <row r="25" spans="2:25" x14ac:dyDescent="0.35">
      <c r="B25" s="109" t="s">
        <v>39</v>
      </c>
      <c r="C25" s="130">
        <f>SUBTOTAL(109,C22:C24)</f>
        <v>3020</v>
      </c>
      <c r="D25" s="130">
        <f>SUBTOTAL(109,D22:D24)</f>
        <v>6872</v>
      </c>
      <c r="E25" s="130">
        <f>SUBTOTAL(109,E22:E24)</f>
        <v>8061</v>
      </c>
      <c r="F25" s="130">
        <f>SUBTOTAL(109,F22:F24)</f>
        <v>521</v>
      </c>
      <c r="G25" s="142" t="s">
        <v>22</v>
      </c>
      <c r="H25" s="142" t="s">
        <v>22</v>
      </c>
      <c r="I25" s="130">
        <f>SUBTOTAL(109,I22:I24)</f>
        <v>1088</v>
      </c>
      <c r="J25" s="142" t="s">
        <v>22</v>
      </c>
      <c r="K25" s="130">
        <f>+K22+K23+K24</f>
        <v>2266</v>
      </c>
      <c r="L25" s="142" t="s">
        <v>22</v>
      </c>
      <c r="M25" s="142" t="s">
        <v>22</v>
      </c>
      <c r="N25" s="130">
        <f>+Table19[[#This Row],[Consultas Página Web]]+Table19[[#This Row],[Redes Sociales]]+Table19[[#This Row],[Chat]]+Table19[[#This Row],[Teléfono]]+Table19[[#This Row],[Correo]]+Table19[[#This Row],[Presencial]]</f>
        <v>21828</v>
      </c>
      <c r="P25" s="102"/>
      <c r="Q25" s="102"/>
    </row>
    <row r="26" spans="2:25" x14ac:dyDescent="0.35">
      <c r="B26" s="123">
        <v>44470</v>
      </c>
      <c r="C26" s="125">
        <v>795</v>
      </c>
      <c r="D26" s="125">
        <v>2384</v>
      </c>
      <c r="E26" s="141">
        <v>2470</v>
      </c>
      <c r="F26" s="125">
        <v>2144</v>
      </c>
      <c r="G26" s="139" t="s">
        <v>22</v>
      </c>
      <c r="H26" s="148" t="s">
        <v>22</v>
      </c>
      <c r="I26" s="125">
        <v>1108</v>
      </c>
      <c r="J26" s="148" t="s">
        <v>22</v>
      </c>
      <c r="K26" s="125">
        <v>1</v>
      </c>
      <c r="L26" s="148" t="s">
        <v>22</v>
      </c>
      <c r="M26" s="148" t="s">
        <v>22</v>
      </c>
      <c r="N26" s="125">
        <f>+Table19[[#This Row],[Consultas Página Web]]+Table19[[#This Row],[Redes Sociales]]+Table19[[#This Row],[Chat]]+Table19[[#This Row],[Teléfono]]+Table19[[#This Row],[Correo]]+Table19[[#This Row],[Presencial]]</f>
        <v>8902</v>
      </c>
    </row>
    <row r="27" spans="2:25" x14ac:dyDescent="0.35">
      <c r="B27" s="123">
        <v>44501</v>
      </c>
      <c r="C27" s="125">
        <v>897</v>
      </c>
      <c r="D27" s="125">
        <v>2379</v>
      </c>
      <c r="E27" s="125">
        <v>2660</v>
      </c>
      <c r="F27" s="125">
        <v>917</v>
      </c>
      <c r="G27" s="139" t="s">
        <v>22</v>
      </c>
      <c r="H27" s="148" t="s">
        <v>22</v>
      </c>
      <c r="I27" s="125">
        <v>355</v>
      </c>
      <c r="J27" s="148" t="s">
        <v>22</v>
      </c>
      <c r="K27" s="125">
        <v>271</v>
      </c>
      <c r="L27" s="148" t="s">
        <v>22</v>
      </c>
      <c r="M27" s="148" t="s">
        <v>22</v>
      </c>
      <c r="N27" s="125">
        <f>+Table19[[#This Row],[Consultas Página Web]]+Table19[[#This Row],[Redes Sociales]]+Table19[[#This Row],[Chat]]+Table19[[#This Row],[Teléfono]]+Table19[[#This Row],[Correo]]+Table19[[#This Row],[Presencial]]</f>
        <v>7479</v>
      </c>
    </row>
    <row r="28" spans="2:25" x14ac:dyDescent="0.35">
      <c r="B28" s="123">
        <v>44531</v>
      </c>
      <c r="C28" s="125">
        <v>679</v>
      </c>
      <c r="D28" s="125">
        <v>1736</v>
      </c>
      <c r="E28" s="125">
        <v>2258</v>
      </c>
      <c r="F28" s="125">
        <v>1831</v>
      </c>
      <c r="G28" s="139" t="s">
        <v>22</v>
      </c>
      <c r="H28" s="139" t="s">
        <v>22</v>
      </c>
      <c r="I28" s="125">
        <v>268</v>
      </c>
      <c r="J28" s="148" t="s">
        <v>22</v>
      </c>
      <c r="K28" s="125">
        <v>601</v>
      </c>
      <c r="L28" s="156" t="s">
        <v>22</v>
      </c>
      <c r="M28" s="156" t="s">
        <v>22</v>
      </c>
      <c r="N28" s="125">
        <f>+Table19[[#This Row],[Consultas Página Web]]+Table19[[#This Row],[Redes Sociales]]+Table19[[#This Row],[Chat]]+Table19[[#This Row],[Teléfono]]+Table19[[#This Row],[Correo]]+Table19[[#This Row],[Presencial]]</f>
        <v>7373</v>
      </c>
    </row>
    <row r="29" spans="2:25" x14ac:dyDescent="0.35">
      <c r="B29" s="109" t="s">
        <v>39</v>
      </c>
      <c r="C29" s="130">
        <f>SUBTOTAL(109,C26:C28)</f>
        <v>2371</v>
      </c>
      <c r="D29" s="130">
        <f>SUBTOTAL(109,D26:D28)</f>
        <v>6499</v>
      </c>
      <c r="E29" s="130">
        <f>SUBTOTAL(109,E26:E28)</f>
        <v>7388</v>
      </c>
      <c r="F29" s="130">
        <f>SUBTOTAL(109,F26:F28)</f>
        <v>4892</v>
      </c>
      <c r="G29" s="142" t="s">
        <v>22</v>
      </c>
      <c r="H29" s="142" t="s">
        <v>22</v>
      </c>
      <c r="I29" s="130">
        <f>SUBTOTAL(109,I26:I28)</f>
        <v>1731</v>
      </c>
      <c r="J29" s="142" t="s">
        <v>22</v>
      </c>
      <c r="K29" s="130">
        <f>+K26+K27+K28</f>
        <v>873</v>
      </c>
      <c r="L29" s="142" t="s">
        <v>22</v>
      </c>
      <c r="M29" s="142" t="s">
        <v>22</v>
      </c>
      <c r="N29" s="130">
        <f>+Table19[[#This Row],[Consultas Página Web]]+Table19[[#This Row],[Redes Sociales]]+Table19[[#This Row],[Chat]]+Table19[[#This Row],[Teléfono]]+Table19[[#This Row],[Correo]]+Table19[[#This Row],[Presencial]]</f>
        <v>23754</v>
      </c>
    </row>
    <row r="30" spans="2:25" x14ac:dyDescent="0.35">
      <c r="B30" s="123">
        <v>44562</v>
      </c>
      <c r="C30" s="155">
        <v>730</v>
      </c>
      <c r="D30" s="155">
        <v>1299</v>
      </c>
      <c r="E30" s="155">
        <v>1948</v>
      </c>
      <c r="F30" s="155">
        <v>648</v>
      </c>
      <c r="G30" s="139" t="s">
        <v>22</v>
      </c>
      <c r="H30" s="148" t="s">
        <v>22</v>
      </c>
      <c r="I30" s="155">
        <v>259</v>
      </c>
      <c r="J30" s="154">
        <v>553</v>
      </c>
      <c r="K30" s="154">
        <v>791</v>
      </c>
      <c r="L30" s="154" t="s">
        <v>22</v>
      </c>
      <c r="M30" s="154" t="s">
        <v>22</v>
      </c>
      <c r="N30" s="153">
        <f>+Table19[[#This Row],[Consultas Página Web]]+Table19[[#This Row],[IVR]]+Table19[[#This Row],[Redes Sociales]]+Table19[[#This Row],[Chat]]+Table19[[#This Row],[Teléfono]]+Table19[[#This Row],[Correo]]+Table19[[#This Row],[Presencial]]</f>
        <v>6228</v>
      </c>
    </row>
    <row r="31" spans="2:25" x14ac:dyDescent="0.35">
      <c r="B31" s="123">
        <v>44593</v>
      </c>
      <c r="C31" s="125">
        <v>1051</v>
      </c>
      <c r="D31" s="125">
        <v>1929</v>
      </c>
      <c r="E31" s="125">
        <v>2809</v>
      </c>
      <c r="F31" s="125">
        <v>1009</v>
      </c>
      <c r="G31" s="139" t="s">
        <v>22</v>
      </c>
      <c r="H31" s="148" t="s">
        <v>22</v>
      </c>
      <c r="I31" s="125">
        <v>302</v>
      </c>
      <c r="J31" s="138">
        <v>667</v>
      </c>
      <c r="K31" s="138">
        <v>746</v>
      </c>
      <c r="L31" s="154" t="s">
        <v>22</v>
      </c>
      <c r="M31" s="138" t="s">
        <v>22</v>
      </c>
      <c r="N31" s="153">
        <f>+Table19[[#This Row],[Consultas Página Web]]+Table19[[#This Row],[IVR]]+Table19[[#This Row],[Redes Sociales]]+Table19[[#This Row],[Chat]]+Table19[[#This Row],[Teléfono]]+Table19[[#This Row],[Correo]]+Table19[[#This Row],[Presencial]]</f>
        <v>8513</v>
      </c>
    </row>
    <row r="32" spans="2:25" x14ac:dyDescent="0.35">
      <c r="B32" s="151">
        <v>44621</v>
      </c>
      <c r="C32" s="125">
        <v>1154</v>
      </c>
      <c r="D32" s="125">
        <v>2101</v>
      </c>
      <c r="E32" s="125">
        <v>2841</v>
      </c>
      <c r="F32" s="125">
        <v>828</v>
      </c>
      <c r="G32" s="139" t="s">
        <v>22</v>
      </c>
      <c r="H32" s="139" t="s">
        <v>22</v>
      </c>
      <c r="I32" s="125">
        <v>319</v>
      </c>
      <c r="J32" s="138">
        <v>747</v>
      </c>
      <c r="K32" s="138">
        <v>987</v>
      </c>
      <c r="L32" s="154" t="s">
        <v>22</v>
      </c>
      <c r="M32" s="138">
        <v>782</v>
      </c>
      <c r="N32" s="153">
        <f>+Table19[[#This Row],[Consultas Página Web]]+Table19[[#This Row],[IVR]]+Table19[[#This Row],[Redes Sociales]]+Table19[[#This Row],[Chat]]+Table19[[#This Row],[Teléfono]]+Table19[[#This Row],[Correo]]+Table19[[#This Row],[Presencial]]</f>
        <v>8977</v>
      </c>
      <c r="T32" s="104"/>
      <c r="U32" s="104"/>
      <c r="V32" s="104"/>
      <c r="W32" s="104"/>
      <c r="X32" s="104"/>
      <c r="Y32" s="104"/>
    </row>
    <row r="33" spans="2:25" x14ac:dyDescent="0.35">
      <c r="B33" s="109" t="s">
        <v>39</v>
      </c>
      <c r="C33" s="130">
        <f>SUBTOTAL(109,C30:C32)</f>
        <v>2935</v>
      </c>
      <c r="D33" s="130">
        <f>SUBTOTAL(109,D30:D32)</f>
        <v>5329</v>
      </c>
      <c r="E33" s="130">
        <f>SUBTOTAL(109,E30:E32)</f>
        <v>7598</v>
      </c>
      <c r="F33" s="130">
        <f>SUBTOTAL(109,F30:F32)</f>
        <v>2485</v>
      </c>
      <c r="G33" s="142" t="s">
        <v>22</v>
      </c>
      <c r="H33" s="142" t="s">
        <v>22</v>
      </c>
      <c r="I33" s="130">
        <f>SUBTOTAL(109,I30:I32)</f>
        <v>880</v>
      </c>
      <c r="J33" s="130">
        <f>+J30+J31+J32</f>
        <v>1967</v>
      </c>
      <c r="K33" s="130">
        <f>+K30+K31+K32</f>
        <v>2524</v>
      </c>
      <c r="L33" s="142" t="s">
        <v>22</v>
      </c>
      <c r="M33" s="130">
        <f>+M32</f>
        <v>782</v>
      </c>
      <c r="N33" s="130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24500</v>
      </c>
      <c r="T33" s="104"/>
      <c r="U33" s="104"/>
      <c r="V33" s="104"/>
      <c r="W33" s="104"/>
      <c r="X33" s="104"/>
      <c r="Y33" s="104"/>
    </row>
    <row r="34" spans="2:25" x14ac:dyDescent="0.35">
      <c r="B34" s="151">
        <v>44652</v>
      </c>
      <c r="C34" s="145">
        <v>1003</v>
      </c>
      <c r="D34" s="145">
        <v>1602</v>
      </c>
      <c r="E34" s="145">
        <v>2258</v>
      </c>
      <c r="F34" s="145">
        <v>498</v>
      </c>
      <c r="G34" s="139" t="s">
        <v>22</v>
      </c>
      <c r="H34" s="148" t="s">
        <v>22</v>
      </c>
      <c r="I34" s="145">
        <v>217</v>
      </c>
      <c r="J34" s="145">
        <v>596</v>
      </c>
      <c r="K34" s="145">
        <v>676</v>
      </c>
      <c r="L34" s="152" t="s">
        <v>22</v>
      </c>
      <c r="M34" s="145">
        <v>1812</v>
      </c>
      <c r="N34" s="145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8662</v>
      </c>
      <c r="T34" s="104"/>
      <c r="U34" s="104"/>
      <c r="V34" s="104"/>
      <c r="W34" s="104"/>
      <c r="X34" s="104"/>
      <c r="Y34" s="104"/>
    </row>
    <row r="35" spans="2:25" x14ac:dyDescent="0.35">
      <c r="B35" s="151">
        <v>44682</v>
      </c>
      <c r="C35" s="145">
        <v>1266</v>
      </c>
      <c r="D35" s="145">
        <v>1746</v>
      </c>
      <c r="E35" s="145">
        <v>2936</v>
      </c>
      <c r="F35" s="145">
        <v>641</v>
      </c>
      <c r="G35" s="139" t="s">
        <v>22</v>
      </c>
      <c r="H35" s="148" t="s">
        <v>22</v>
      </c>
      <c r="I35" s="145">
        <v>359</v>
      </c>
      <c r="J35" s="145">
        <v>860</v>
      </c>
      <c r="K35" s="145">
        <v>689</v>
      </c>
      <c r="L35" s="152" t="s">
        <v>22</v>
      </c>
      <c r="M35" s="145">
        <v>2424</v>
      </c>
      <c r="N35" s="145">
        <f>+Table19[[#This Row],[ChatBot Web]]+Table19[[#This Row],[Consultas Página Web]]+Table19[[#This Row],[IVR]]+Table19[[#This Row],[Redes Sociales]]+Table19[[#This Row],[Chat]]+Table19[[#This Row],[Teléfono]]+Table19[[#This Row],[Correo]]+Table19[[#This Row],[Presencial]]</f>
        <v>10921</v>
      </c>
      <c r="T35" s="104"/>
      <c r="U35" s="104"/>
      <c r="V35" s="104"/>
      <c r="W35" s="104"/>
      <c r="X35" s="104"/>
      <c r="Y35" s="104"/>
    </row>
    <row r="36" spans="2:25" x14ac:dyDescent="0.35">
      <c r="B36" s="151">
        <v>44713</v>
      </c>
      <c r="C36" s="145">
        <v>1195</v>
      </c>
      <c r="D36" s="145">
        <v>1803</v>
      </c>
      <c r="E36" s="145">
        <v>2887</v>
      </c>
      <c r="F36" s="145">
        <v>921</v>
      </c>
      <c r="G36" s="139" t="s">
        <v>22</v>
      </c>
      <c r="H36" s="148" t="s">
        <v>22</v>
      </c>
      <c r="I36" s="145">
        <v>419</v>
      </c>
      <c r="J36" s="145">
        <v>729</v>
      </c>
      <c r="K36" s="145">
        <v>2117</v>
      </c>
      <c r="L36" s="145">
        <v>6</v>
      </c>
      <c r="M36" s="145">
        <v>4232</v>
      </c>
      <c r="N36" s="145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14309</v>
      </c>
      <c r="T36" s="104"/>
      <c r="U36" s="104"/>
      <c r="V36" s="104"/>
      <c r="W36" s="104"/>
      <c r="X36" s="104"/>
      <c r="Y36" s="104"/>
    </row>
    <row r="37" spans="2:25" x14ac:dyDescent="0.35">
      <c r="B37" s="109" t="s">
        <v>39</v>
      </c>
      <c r="C37" s="107">
        <f>SUM(C34:C36)</f>
        <v>3464</v>
      </c>
      <c r="D37" s="107">
        <f>SUM(D34:D36)</f>
        <v>5151</v>
      </c>
      <c r="E37" s="107">
        <f>SUM(E34:E36)</f>
        <v>8081</v>
      </c>
      <c r="F37" s="107">
        <f>SUM(F34:F36)</f>
        <v>2060</v>
      </c>
      <c r="G37" s="142" t="s">
        <v>22</v>
      </c>
      <c r="H37" s="142" t="s">
        <v>22</v>
      </c>
      <c r="I37" s="107">
        <f>SUM(I34:I36)</f>
        <v>995</v>
      </c>
      <c r="J37" s="130">
        <f>+J34+J35+J36</f>
        <v>2185</v>
      </c>
      <c r="K37" s="130">
        <f>+K34+K35+K36</f>
        <v>3482</v>
      </c>
      <c r="L37" s="107">
        <f>+L36</f>
        <v>6</v>
      </c>
      <c r="M37" s="107">
        <f>+M34+M35+M36</f>
        <v>8468</v>
      </c>
      <c r="N37" s="130">
        <f>+Table19[[#This Row],[ChatBot Web]]+Table19[[#This Row],[ChatBot WhatsApp]]+Table19[[#This Row],[Consultas Página Web]]++Table19[[#This Row],[Redes Sociales]]+Table19[[#This Row],[Chat]]+Table19[[#This Row],[Teléfono]]+Table19[[#This Row],[Correo]]+Table19[[#This Row],[Presencial]]+Table19[[#This Row],[IVR]]</f>
        <v>33892</v>
      </c>
      <c r="R37" s="102"/>
      <c r="T37" s="104"/>
      <c r="U37" s="104"/>
      <c r="V37" s="104"/>
      <c r="W37" s="104"/>
      <c r="X37" s="104"/>
      <c r="Y37" s="104"/>
    </row>
    <row r="38" spans="2:25" x14ac:dyDescent="0.35">
      <c r="B38" s="135">
        <v>44743</v>
      </c>
      <c r="C38" s="124">
        <v>1303</v>
      </c>
      <c r="D38" s="150">
        <v>2025</v>
      </c>
      <c r="E38" s="150">
        <v>2805</v>
      </c>
      <c r="F38" s="150">
        <v>941</v>
      </c>
      <c r="G38" s="139" t="s">
        <v>22</v>
      </c>
      <c r="H38" s="148" t="s">
        <v>22</v>
      </c>
      <c r="I38" s="150">
        <v>380</v>
      </c>
      <c r="J38" s="149">
        <v>730</v>
      </c>
      <c r="K38" s="149">
        <v>400</v>
      </c>
      <c r="L38" s="149">
        <v>19</v>
      </c>
      <c r="M38" s="149">
        <v>5134</v>
      </c>
      <c r="N38" s="145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13737</v>
      </c>
      <c r="T38" s="104"/>
      <c r="U38" s="104"/>
      <c r="V38" s="104"/>
      <c r="W38" s="104"/>
      <c r="X38" s="104"/>
      <c r="Y38" s="104"/>
    </row>
    <row r="39" spans="2:25" x14ac:dyDescent="0.35">
      <c r="B39" s="135">
        <v>44774</v>
      </c>
      <c r="C39" s="124">
        <v>1279</v>
      </c>
      <c r="D39" s="124">
        <v>2105</v>
      </c>
      <c r="E39" s="124">
        <v>2826</v>
      </c>
      <c r="F39" s="124">
        <v>815</v>
      </c>
      <c r="G39" s="139" t="s">
        <v>22</v>
      </c>
      <c r="H39" s="148" t="s">
        <v>22</v>
      </c>
      <c r="I39" s="124">
        <v>300</v>
      </c>
      <c r="J39" s="145">
        <v>749</v>
      </c>
      <c r="K39" s="145">
        <v>415</v>
      </c>
      <c r="L39" s="145">
        <v>94</v>
      </c>
      <c r="M39" s="145">
        <v>5216</v>
      </c>
      <c r="N39" s="145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13799</v>
      </c>
      <c r="T39" s="104"/>
      <c r="U39" s="104"/>
      <c r="V39" s="104"/>
      <c r="W39" s="104"/>
      <c r="X39" s="104"/>
      <c r="Y39" s="104"/>
    </row>
    <row r="40" spans="2:25" x14ac:dyDescent="0.35">
      <c r="B40" s="135">
        <v>44805</v>
      </c>
      <c r="C40" s="124">
        <v>1188</v>
      </c>
      <c r="D40" s="124">
        <v>2192</v>
      </c>
      <c r="E40" s="124">
        <v>2744</v>
      </c>
      <c r="F40" s="124">
        <v>936</v>
      </c>
      <c r="G40" s="139" t="s">
        <v>22</v>
      </c>
      <c r="H40" s="139" t="s">
        <v>22</v>
      </c>
      <c r="I40" s="124">
        <v>351</v>
      </c>
      <c r="J40" s="145">
        <v>678</v>
      </c>
      <c r="K40" s="145">
        <v>392</v>
      </c>
      <c r="L40" s="145">
        <v>329</v>
      </c>
      <c r="M40" s="145">
        <v>7118</v>
      </c>
      <c r="N40" s="145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15928</v>
      </c>
      <c r="T40" s="104"/>
      <c r="U40" s="104"/>
      <c r="V40" s="104"/>
      <c r="W40" s="104"/>
      <c r="X40" s="104"/>
      <c r="Y40" s="104"/>
    </row>
    <row r="41" spans="2:25" x14ac:dyDescent="0.35">
      <c r="B41" s="131" t="s">
        <v>39</v>
      </c>
      <c r="C41" s="129">
        <f>+SUM(C38+C39+C40)</f>
        <v>3770</v>
      </c>
      <c r="D41" s="129">
        <f>+SUM(D38+D39+D40)</f>
        <v>6322</v>
      </c>
      <c r="E41" s="129">
        <f>+SUM(E38+E39+E40)</f>
        <v>8375</v>
      </c>
      <c r="F41" s="129">
        <f>+SUM(F38+F39+F40)</f>
        <v>2692</v>
      </c>
      <c r="G41" s="142" t="s">
        <v>22</v>
      </c>
      <c r="H41" s="142" t="s">
        <v>22</v>
      </c>
      <c r="I41" s="129">
        <f>+SUM(I38+I39+I40)</f>
        <v>1031</v>
      </c>
      <c r="J41" s="130">
        <f>+J38+J39+J40</f>
        <v>2157</v>
      </c>
      <c r="K41" s="130">
        <f>+K38+K39+K40</f>
        <v>1207</v>
      </c>
      <c r="L41" s="129">
        <f>+L38+L39+L40</f>
        <v>442</v>
      </c>
      <c r="M41" s="107">
        <f>+M38+M39+M40</f>
        <v>17468</v>
      </c>
      <c r="N41" s="130">
        <f>+Table19[[#This Row],[ChatBot Web]]+Table19[[#This Row],[ChatBot WhatsApp]]+Table19[[#This Row],[Consultas Página Web]]++Table19[[#This Row],[Redes Sociales]]+Table19[[#This Row],[Chat]]+Table19[[#This Row],[Teléfono]]+Table19[[#This Row],[Correo]]+Table19[[#This Row],[Presencial]]+Table19[[#This Row],[IVR]]</f>
        <v>43464</v>
      </c>
      <c r="P41" s="104"/>
      <c r="T41" s="104"/>
      <c r="U41" s="104"/>
      <c r="V41" s="104"/>
      <c r="W41" s="104"/>
      <c r="X41" s="104"/>
      <c r="Y41" s="104"/>
    </row>
    <row r="42" spans="2:25" x14ac:dyDescent="0.35">
      <c r="B42" s="140">
        <v>44835</v>
      </c>
      <c r="C42" s="145">
        <v>1232</v>
      </c>
      <c r="D42" s="145">
        <v>1972</v>
      </c>
      <c r="E42" s="145">
        <v>2433</v>
      </c>
      <c r="F42" s="145">
        <v>761</v>
      </c>
      <c r="G42" s="139" t="s">
        <v>22</v>
      </c>
      <c r="H42" s="147" t="s">
        <v>22</v>
      </c>
      <c r="I42" s="145">
        <v>358</v>
      </c>
      <c r="J42" s="145">
        <v>596</v>
      </c>
      <c r="K42" s="145">
        <v>596</v>
      </c>
      <c r="L42" s="145">
        <v>188</v>
      </c>
      <c r="M42" s="145">
        <v>7789</v>
      </c>
      <c r="N42" s="145">
        <f>+Table19[[#This Row],[ChatBot Web]]+Table19[[#This Row],[ChatBot WhatsApp]]+Table19[[#This Row],[Consultas Página Web]]+Table19[[#This Row],[IVR]]+Table19[[#This Row],[Redes Sociales]]+Table19[[#This Row],[Chat]]+Table19[[#This Row],[Teléfono]]+Table19[[#This Row],[Correo]]+Table19[[#This Row],[Presencial]]</f>
        <v>15925</v>
      </c>
      <c r="T42" s="104"/>
      <c r="U42" s="104"/>
      <c r="V42" s="104"/>
      <c r="W42" s="104"/>
      <c r="X42" s="104"/>
      <c r="Y42" s="104"/>
    </row>
    <row r="43" spans="2:25" x14ac:dyDescent="0.35">
      <c r="B43" s="140">
        <v>44866</v>
      </c>
      <c r="C43" s="145">
        <v>1230</v>
      </c>
      <c r="D43" s="145">
        <v>2132</v>
      </c>
      <c r="E43" s="145">
        <v>2917</v>
      </c>
      <c r="F43" s="145">
        <v>968</v>
      </c>
      <c r="G43" s="139" t="s">
        <v>22</v>
      </c>
      <c r="H43" s="125">
        <v>62</v>
      </c>
      <c r="I43" s="145">
        <v>363</v>
      </c>
      <c r="J43" s="145">
        <v>746</v>
      </c>
      <c r="K43" s="145">
        <v>487</v>
      </c>
      <c r="L43" s="145">
        <v>153</v>
      </c>
      <c r="M43" s="145">
        <v>6300</v>
      </c>
      <c r="N43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15358</v>
      </c>
      <c r="T43" s="104"/>
      <c r="U43" s="104"/>
      <c r="V43" s="104"/>
      <c r="W43" s="104"/>
      <c r="X43" s="104"/>
      <c r="Y43" s="104"/>
    </row>
    <row r="44" spans="2:25" x14ac:dyDescent="0.35">
      <c r="B44" s="140">
        <v>44897</v>
      </c>
      <c r="C44" s="125">
        <v>1089</v>
      </c>
      <c r="D44" s="138">
        <v>2057</v>
      </c>
      <c r="E44" s="138">
        <v>2499</v>
      </c>
      <c r="F44" s="138">
        <v>770</v>
      </c>
      <c r="G44" s="139" t="s">
        <v>22</v>
      </c>
      <c r="H44" s="125">
        <v>37</v>
      </c>
      <c r="I44" s="138">
        <v>311</v>
      </c>
      <c r="J44" s="138">
        <v>526</v>
      </c>
      <c r="K44" s="138">
        <v>635</v>
      </c>
      <c r="L44" s="138">
        <v>126</v>
      </c>
      <c r="M44" s="138">
        <v>4002</v>
      </c>
      <c r="N44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12052</v>
      </c>
      <c r="T44" s="104"/>
      <c r="U44" s="104"/>
      <c r="V44" s="104"/>
      <c r="W44" s="104"/>
      <c r="X44" s="104"/>
      <c r="Y44" s="104"/>
    </row>
    <row r="45" spans="2:25" x14ac:dyDescent="0.35">
      <c r="B45" s="109" t="s">
        <v>39</v>
      </c>
      <c r="C45" s="129">
        <f>+SUM(C42+C43+C44)</f>
        <v>3551</v>
      </c>
      <c r="D45" s="129">
        <f>+SUM(D42+D43+D44)</f>
        <v>6161</v>
      </c>
      <c r="E45" s="129">
        <f>+SUM(E42+E43+E44)</f>
        <v>7849</v>
      </c>
      <c r="F45" s="129">
        <f>+SUM(F42+F43+F44)</f>
        <v>2499</v>
      </c>
      <c r="G45" s="142" t="s">
        <v>22</v>
      </c>
      <c r="H45" s="129">
        <f>+SUM(H43+H44)</f>
        <v>99</v>
      </c>
      <c r="I45" s="129">
        <f>+SUM(I42+I43+I44)</f>
        <v>1032</v>
      </c>
      <c r="J45" s="130">
        <f>+J42+J43+J44</f>
        <v>1868</v>
      </c>
      <c r="K45" s="130">
        <f>+K42+K43+K44</f>
        <v>1718</v>
      </c>
      <c r="L45" s="129">
        <f>+L42+L43+L44</f>
        <v>467</v>
      </c>
      <c r="M45" s="107">
        <f>+M42+M43+M44</f>
        <v>18091</v>
      </c>
      <c r="N45" s="129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43335</v>
      </c>
      <c r="T45" s="104"/>
      <c r="U45" s="104"/>
      <c r="V45" s="104"/>
      <c r="W45" s="104"/>
      <c r="X45" s="104"/>
      <c r="Y45" s="104"/>
    </row>
    <row r="46" spans="2:25" x14ac:dyDescent="0.35">
      <c r="B46" s="140">
        <v>44928</v>
      </c>
      <c r="C46" s="146">
        <v>1475</v>
      </c>
      <c r="D46" s="145">
        <v>1861</v>
      </c>
      <c r="E46" s="145">
        <v>3112</v>
      </c>
      <c r="F46" s="145">
        <v>703</v>
      </c>
      <c r="G46" s="139" t="s">
        <v>22</v>
      </c>
      <c r="H46" s="125">
        <v>28</v>
      </c>
      <c r="I46" s="145">
        <v>323</v>
      </c>
      <c r="J46" s="145">
        <v>786</v>
      </c>
      <c r="K46" s="145">
        <v>745</v>
      </c>
      <c r="L46" s="145">
        <v>245</v>
      </c>
      <c r="M46" s="145">
        <v>3653</v>
      </c>
      <c r="N46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12931</v>
      </c>
      <c r="T46" s="104"/>
      <c r="U46" s="104"/>
      <c r="V46" s="104"/>
      <c r="W46" s="104"/>
      <c r="X46" s="104"/>
      <c r="Y46" s="104"/>
    </row>
    <row r="47" spans="2:25" x14ac:dyDescent="0.35">
      <c r="B47" s="140">
        <v>44960</v>
      </c>
      <c r="C47" s="146">
        <v>1280</v>
      </c>
      <c r="D47" s="145">
        <v>2002</v>
      </c>
      <c r="E47" s="145">
        <v>2769</v>
      </c>
      <c r="F47" s="145">
        <v>838</v>
      </c>
      <c r="G47" s="139" t="s">
        <v>22</v>
      </c>
      <c r="H47" s="125">
        <v>53</v>
      </c>
      <c r="I47" s="145">
        <v>228</v>
      </c>
      <c r="J47" s="145">
        <v>643</v>
      </c>
      <c r="K47" s="145">
        <v>590</v>
      </c>
      <c r="L47" s="145">
        <v>232</v>
      </c>
      <c r="M47" s="145">
        <v>7245</v>
      </c>
      <c r="N47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15880</v>
      </c>
      <c r="T47" s="104"/>
      <c r="U47" s="104"/>
      <c r="V47" s="104"/>
      <c r="W47" s="104"/>
      <c r="X47" s="104"/>
      <c r="Y47" s="104"/>
    </row>
    <row r="48" spans="2:25" x14ac:dyDescent="0.35">
      <c r="B48" s="140">
        <v>44988</v>
      </c>
      <c r="C48" s="143">
        <v>1375</v>
      </c>
      <c r="D48" s="143">
        <v>2650</v>
      </c>
      <c r="E48" s="143">
        <v>3196</v>
      </c>
      <c r="F48" s="143">
        <v>1300</v>
      </c>
      <c r="G48" s="139" t="s">
        <v>22</v>
      </c>
      <c r="H48" s="141">
        <v>69</v>
      </c>
      <c r="I48" s="144">
        <v>279</v>
      </c>
      <c r="J48" s="144">
        <v>745</v>
      </c>
      <c r="K48" s="144">
        <v>443</v>
      </c>
      <c r="L48" s="144">
        <v>545</v>
      </c>
      <c r="M48" s="143">
        <v>11769</v>
      </c>
      <c r="N48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22371</v>
      </c>
      <c r="O48" s="106"/>
      <c r="T48" s="104"/>
      <c r="U48" s="104"/>
      <c r="V48" s="104"/>
      <c r="W48" s="104"/>
      <c r="X48" s="104"/>
      <c r="Y48" s="104"/>
    </row>
    <row r="49" spans="2:25" x14ac:dyDescent="0.35">
      <c r="B49" s="109" t="s">
        <v>39</v>
      </c>
      <c r="C49" s="129">
        <f>+SUM(C46+C47+C48)</f>
        <v>4130</v>
      </c>
      <c r="D49" s="129">
        <f>+SUM(D46+D47+D48)</f>
        <v>6513</v>
      </c>
      <c r="E49" s="129">
        <f>+SUM(E46+E47+E48)</f>
        <v>9077</v>
      </c>
      <c r="F49" s="129">
        <f>+SUM(F46+F47+F48)</f>
        <v>2841</v>
      </c>
      <c r="G49" s="142" t="s">
        <v>22</v>
      </c>
      <c r="H49" s="129">
        <f>+SUM(H46+H47+H48)</f>
        <v>150</v>
      </c>
      <c r="I49" s="129">
        <f>+SUM(I46+I47+I48)</f>
        <v>830</v>
      </c>
      <c r="J49" s="130">
        <f>+J46+J47+J48</f>
        <v>2174</v>
      </c>
      <c r="K49" s="130">
        <f>+K46+K47+K48</f>
        <v>1778</v>
      </c>
      <c r="L49" s="130">
        <f>+L46+L47+L48</f>
        <v>1022</v>
      </c>
      <c r="M49" s="130">
        <f>+M46+M47+M48</f>
        <v>22667</v>
      </c>
      <c r="N49" s="129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51182</v>
      </c>
      <c r="O49" s="104"/>
      <c r="T49" s="104"/>
      <c r="U49" s="104"/>
      <c r="V49" s="104"/>
      <c r="W49" s="104"/>
      <c r="X49" s="104"/>
      <c r="Y49" s="104"/>
    </row>
    <row r="50" spans="2:25" x14ac:dyDescent="0.35">
      <c r="B50" s="140">
        <v>45019</v>
      </c>
      <c r="C50" s="137">
        <v>1002</v>
      </c>
      <c r="D50" s="137">
        <v>1859</v>
      </c>
      <c r="E50" s="137">
        <v>2284</v>
      </c>
      <c r="F50" s="137">
        <v>781</v>
      </c>
      <c r="G50" s="139" t="s">
        <v>22</v>
      </c>
      <c r="H50" s="138">
        <v>54</v>
      </c>
      <c r="I50" s="137">
        <v>256</v>
      </c>
      <c r="J50" s="137">
        <v>576</v>
      </c>
      <c r="K50" s="137">
        <v>500</v>
      </c>
      <c r="L50" s="137">
        <v>538</v>
      </c>
      <c r="M50" s="137">
        <v>9121</v>
      </c>
      <c r="N50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16971</v>
      </c>
      <c r="S50" s="115"/>
      <c r="T50" s="115"/>
      <c r="U50" s="115"/>
      <c r="V50" s="115"/>
      <c r="W50" s="115"/>
      <c r="X50" s="115"/>
    </row>
    <row r="51" spans="2:25" x14ac:dyDescent="0.35">
      <c r="B51" s="140">
        <v>45050</v>
      </c>
      <c r="C51" s="126">
        <v>1028</v>
      </c>
      <c r="D51" s="126">
        <v>2268</v>
      </c>
      <c r="E51" s="126">
        <v>2658</v>
      </c>
      <c r="F51" s="126">
        <v>999</v>
      </c>
      <c r="G51" s="139" t="s">
        <v>22</v>
      </c>
      <c r="H51" s="141">
        <v>46</v>
      </c>
      <c r="I51" s="126">
        <v>301</v>
      </c>
      <c r="J51" s="126">
        <v>665</v>
      </c>
      <c r="K51" s="126">
        <v>482</v>
      </c>
      <c r="L51" s="126">
        <v>542</v>
      </c>
      <c r="M51" s="126">
        <v>6724</v>
      </c>
      <c r="N51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15713</v>
      </c>
      <c r="S51" s="115"/>
      <c r="T51" s="115"/>
      <c r="U51" s="115"/>
      <c r="V51" s="115"/>
      <c r="W51" s="115"/>
      <c r="X51" s="115"/>
    </row>
    <row r="52" spans="2:25" x14ac:dyDescent="0.35">
      <c r="B52" s="140">
        <v>45082</v>
      </c>
      <c r="C52" s="137">
        <v>1038</v>
      </c>
      <c r="D52" s="137">
        <v>2237</v>
      </c>
      <c r="E52" s="137">
        <v>2637</v>
      </c>
      <c r="F52" s="137">
        <v>1126</v>
      </c>
      <c r="G52" s="139" t="s">
        <v>22</v>
      </c>
      <c r="H52" s="138">
        <v>45</v>
      </c>
      <c r="I52" s="137">
        <v>302</v>
      </c>
      <c r="J52" s="137">
        <v>628</v>
      </c>
      <c r="K52" s="137">
        <v>546</v>
      </c>
      <c r="L52" s="137">
        <v>413</v>
      </c>
      <c r="M52" s="137">
        <v>7428</v>
      </c>
      <c r="N52" s="127">
        <f>+Table19[[#This Row],[ChatBot Web]]+Table19[[#This Row],[ChatBot WhatsApp]]+Table19[[#This Row],[Consultas Página Web]]+Table19[[#This Row],[IVR]]+Table19[[#This Row],[Redes Sociales]]+Table19[[#This Row],[Atención Virtual]]+Table19[[#This Row],[Chat]]+Table19[[#This Row],[Teléfono]]+Table19[[#This Row],[Correo]]+Table19[[#This Row],[Presencial]]</f>
        <v>16400</v>
      </c>
      <c r="S52" s="115"/>
      <c r="T52" s="115"/>
      <c r="U52" s="115"/>
      <c r="V52" s="115"/>
      <c r="W52" s="115"/>
      <c r="X52" s="115"/>
    </row>
    <row r="53" spans="2:25" x14ac:dyDescent="0.35">
      <c r="B53" s="131" t="s">
        <v>39</v>
      </c>
      <c r="C53" s="129">
        <f>+SUM(C50+C51+C52)</f>
        <v>3068</v>
      </c>
      <c r="D53" s="129">
        <f>+SUM(D50+D51+D52)</f>
        <v>6364</v>
      </c>
      <c r="E53" s="129">
        <f>+SUM(E50+E51+E52)</f>
        <v>7579</v>
      </c>
      <c r="F53" s="129">
        <f>+SUM(F50+F51+F52)</f>
        <v>2906</v>
      </c>
      <c r="G53" s="136" t="s">
        <v>22</v>
      </c>
      <c r="H53" s="130">
        <f>+SUM(H50+H51+H52)</f>
        <v>145</v>
      </c>
      <c r="I53" s="129">
        <f>+SUM(I50+I51+I52)</f>
        <v>859</v>
      </c>
      <c r="J53" s="130">
        <f>+J50+J51+J52</f>
        <v>1869</v>
      </c>
      <c r="K53" s="130">
        <f>+K50+K51+K52</f>
        <v>1528</v>
      </c>
      <c r="L53" s="130">
        <f>+L50+L51+L52</f>
        <v>1493</v>
      </c>
      <c r="M53" s="130">
        <f>+M50+M51+M52</f>
        <v>23273</v>
      </c>
      <c r="N53" s="129">
        <f>+SUM(N50+N51+N52)</f>
        <v>49084</v>
      </c>
      <c r="O53" s="104"/>
      <c r="T53" s="104"/>
      <c r="U53" s="104"/>
      <c r="V53" s="104"/>
      <c r="W53" s="104"/>
      <c r="X53" s="104"/>
      <c r="Y53" s="104"/>
    </row>
    <row r="54" spans="2:25" x14ac:dyDescent="0.35">
      <c r="B54" s="135">
        <v>45112</v>
      </c>
      <c r="C54" s="126">
        <v>1145</v>
      </c>
      <c r="D54" s="126">
        <v>2064</v>
      </c>
      <c r="E54" s="126">
        <v>2337</v>
      </c>
      <c r="F54" s="126">
        <v>782</v>
      </c>
      <c r="G54" s="126">
        <v>9</v>
      </c>
      <c r="H54" s="125">
        <v>42</v>
      </c>
      <c r="I54" s="126">
        <v>281</v>
      </c>
      <c r="J54" s="126">
        <v>547</v>
      </c>
      <c r="K54" s="126">
        <v>340</v>
      </c>
      <c r="L54" s="126">
        <v>495</v>
      </c>
      <c r="M54" s="126">
        <v>5024</v>
      </c>
      <c r="N54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13066</v>
      </c>
      <c r="O54" s="115"/>
      <c r="T54" s="115"/>
      <c r="U54" s="115"/>
      <c r="V54" s="115"/>
      <c r="W54" s="115"/>
      <c r="X54" s="115"/>
      <c r="Y54" s="115"/>
    </row>
    <row r="55" spans="2:25" x14ac:dyDescent="0.35">
      <c r="B55" s="135">
        <v>45143</v>
      </c>
      <c r="C55" s="126">
        <v>1023</v>
      </c>
      <c r="D55" s="126">
        <v>2005</v>
      </c>
      <c r="E55" s="126">
        <v>2192</v>
      </c>
      <c r="F55" s="126">
        <v>717</v>
      </c>
      <c r="G55" s="126">
        <v>459</v>
      </c>
      <c r="H55" s="125">
        <v>21</v>
      </c>
      <c r="I55" s="126">
        <v>227</v>
      </c>
      <c r="J55" s="126">
        <v>296</v>
      </c>
      <c r="K55" s="126">
        <v>414</v>
      </c>
      <c r="L55" s="126">
        <v>1469</v>
      </c>
      <c r="M55" s="126">
        <v>5260</v>
      </c>
      <c r="N55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14083</v>
      </c>
      <c r="O55" s="115"/>
      <c r="T55" s="115"/>
      <c r="U55" s="115"/>
      <c r="V55" s="115"/>
      <c r="W55" s="115"/>
      <c r="X55" s="115"/>
      <c r="Y55" s="115"/>
    </row>
    <row r="56" spans="2:25" x14ac:dyDescent="0.35">
      <c r="B56" s="135">
        <v>45174</v>
      </c>
      <c r="C56" s="126">
        <v>1093</v>
      </c>
      <c r="D56" s="126">
        <v>1612</v>
      </c>
      <c r="E56" s="126">
        <v>2304</v>
      </c>
      <c r="F56" s="126">
        <v>675</v>
      </c>
      <c r="G56" s="126">
        <v>529</v>
      </c>
      <c r="H56" s="125">
        <v>33</v>
      </c>
      <c r="I56" s="126">
        <v>213</v>
      </c>
      <c r="J56" s="126">
        <v>584</v>
      </c>
      <c r="K56" s="126">
        <v>426</v>
      </c>
      <c r="L56" s="126">
        <v>2354</v>
      </c>
      <c r="M56" s="126">
        <v>7477</v>
      </c>
      <c r="N56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17300</v>
      </c>
      <c r="O56" s="115"/>
      <c r="T56" s="115"/>
      <c r="U56" s="115"/>
      <c r="V56" s="115"/>
      <c r="W56" s="115"/>
      <c r="X56" s="115"/>
      <c r="Y56" s="115"/>
    </row>
    <row r="57" spans="2:25" x14ac:dyDescent="0.35">
      <c r="B57" s="131" t="s">
        <v>39</v>
      </c>
      <c r="C57" s="129">
        <f t="shared" ref="C57:M57" si="0">+SUM(C54:C56)</f>
        <v>3261</v>
      </c>
      <c r="D57" s="129">
        <f t="shared" si="0"/>
        <v>5681</v>
      </c>
      <c r="E57" s="129">
        <f t="shared" si="0"/>
        <v>6833</v>
      </c>
      <c r="F57" s="129">
        <f t="shared" si="0"/>
        <v>2174</v>
      </c>
      <c r="G57" s="129">
        <f t="shared" si="0"/>
        <v>997</v>
      </c>
      <c r="H57" s="130">
        <f t="shared" si="0"/>
        <v>96</v>
      </c>
      <c r="I57" s="129">
        <f t="shared" si="0"/>
        <v>721</v>
      </c>
      <c r="J57" s="129">
        <f t="shared" si="0"/>
        <v>1427</v>
      </c>
      <c r="K57" s="129">
        <f t="shared" si="0"/>
        <v>1180</v>
      </c>
      <c r="L57" s="129">
        <f t="shared" si="0"/>
        <v>4318</v>
      </c>
      <c r="M57" s="129">
        <f t="shared" si="0"/>
        <v>17761</v>
      </c>
      <c r="N57" s="129">
        <f>+SUM(N54+N55+N56)</f>
        <v>44449</v>
      </c>
      <c r="O57" s="115"/>
      <c r="T57" s="115"/>
      <c r="U57" s="115"/>
      <c r="V57" s="115"/>
      <c r="W57" s="115"/>
      <c r="X57" s="115"/>
      <c r="Y57" s="115"/>
    </row>
    <row r="58" spans="2:25" x14ac:dyDescent="0.35">
      <c r="B58" s="135">
        <v>45204</v>
      </c>
      <c r="C58" s="124">
        <v>1172</v>
      </c>
      <c r="D58" s="124">
        <v>1956</v>
      </c>
      <c r="E58" s="124">
        <v>2279</v>
      </c>
      <c r="F58" s="124">
        <v>561</v>
      </c>
      <c r="G58" s="126">
        <v>559</v>
      </c>
      <c r="H58" s="125">
        <v>30</v>
      </c>
      <c r="I58" s="124">
        <v>180</v>
      </c>
      <c r="J58" s="124">
        <v>531</v>
      </c>
      <c r="K58" s="124">
        <v>448</v>
      </c>
      <c r="L58" s="124">
        <v>1065</v>
      </c>
      <c r="M58" s="124">
        <v>5121</v>
      </c>
      <c r="N58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13902</v>
      </c>
      <c r="O58" s="115"/>
      <c r="T58" s="115"/>
      <c r="U58" s="115"/>
      <c r="V58" s="115"/>
      <c r="W58" s="115"/>
      <c r="X58" s="115"/>
      <c r="Y58" s="115"/>
    </row>
    <row r="59" spans="2:25" x14ac:dyDescent="0.35">
      <c r="B59" s="135">
        <v>45236</v>
      </c>
      <c r="C59" s="126">
        <v>1109</v>
      </c>
      <c r="D59" s="126">
        <v>1586</v>
      </c>
      <c r="E59" s="126">
        <v>2223</v>
      </c>
      <c r="F59" s="126">
        <v>698</v>
      </c>
      <c r="G59" s="126">
        <v>517</v>
      </c>
      <c r="H59" s="125">
        <v>24</v>
      </c>
      <c r="I59" s="126">
        <v>214</v>
      </c>
      <c r="J59" s="126">
        <v>513</v>
      </c>
      <c r="K59" s="126">
        <v>382</v>
      </c>
      <c r="L59" s="126">
        <v>986</v>
      </c>
      <c r="M59" s="126">
        <v>6378</v>
      </c>
      <c r="N59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14630</v>
      </c>
      <c r="O59" s="115"/>
      <c r="T59" s="115"/>
      <c r="U59" s="115"/>
      <c r="V59" s="115"/>
      <c r="W59" s="115"/>
      <c r="X59" s="115"/>
      <c r="Y59" s="115"/>
    </row>
    <row r="60" spans="2:25" x14ac:dyDescent="0.35">
      <c r="B60" s="135">
        <v>45266</v>
      </c>
      <c r="C60" s="126">
        <v>1098</v>
      </c>
      <c r="D60" s="126">
        <v>1578</v>
      </c>
      <c r="E60" s="126">
        <v>1956</v>
      </c>
      <c r="F60" s="126">
        <v>571</v>
      </c>
      <c r="G60" s="126">
        <v>521</v>
      </c>
      <c r="H60" s="125">
        <v>17</v>
      </c>
      <c r="I60" s="126">
        <v>192</v>
      </c>
      <c r="J60" s="126">
        <v>461</v>
      </c>
      <c r="K60" s="126">
        <v>577</v>
      </c>
      <c r="L60" s="126">
        <v>934</v>
      </c>
      <c r="M60" s="126">
        <v>5182</v>
      </c>
      <c r="N60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13087</v>
      </c>
      <c r="O60" s="115"/>
      <c r="T60" s="115"/>
      <c r="U60" s="115"/>
      <c r="V60" s="115"/>
      <c r="W60" s="115"/>
      <c r="X60" s="115"/>
      <c r="Y60" s="115"/>
    </row>
    <row r="61" spans="2:25" x14ac:dyDescent="0.35">
      <c r="B61" s="131" t="s">
        <v>39</v>
      </c>
      <c r="C61" s="129">
        <f t="shared" ref="C61:M61" si="1">SUM(C58:C60)</f>
        <v>3379</v>
      </c>
      <c r="D61" s="129">
        <f t="shared" si="1"/>
        <v>5120</v>
      </c>
      <c r="E61" s="129">
        <f t="shared" si="1"/>
        <v>6458</v>
      </c>
      <c r="F61" s="129">
        <f t="shared" si="1"/>
        <v>1830</v>
      </c>
      <c r="G61" s="129">
        <f t="shared" si="1"/>
        <v>1597</v>
      </c>
      <c r="H61" s="130">
        <f t="shared" si="1"/>
        <v>71</v>
      </c>
      <c r="I61" s="129">
        <f t="shared" si="1"/>
        <v>586</v>
      </c>
      <c r="J61" s="129">
        <f t="shared" si="1"/>
        <v>1505</v>
      </c>
      <c r="K61" s="129">
        <f t="shared" si="1"/>
        <v>1407</v>
      </c>
      <c r="L61" s="129">
        <f t="shared" si="1"/>
        <v>2985</v>
      </c>
      <c r="M61" s="129">
        <f t="shared" si="1"/>
        <v>16681</v>
      </c>
      <c r="N61" s="129">
        <f>+SUM(N58:N60)</f>
        <v>41619</v>
      </c>
      <c r="O61" s="115"/>
      <c r="T61" s="115"/>
      <c r="U61" s="115"/>
      <c r="V61" s="115"/>
      <c r="W61" s="115"/>
      <c r="X61" s="115"/>
      <c r="Y61" s="115"/>
    </row>
    <row r="62" spans="2:25" x14ac:dyDescent="0.35">
      <c r="B62" s="123">
        <v>45292</v>
      </c>
      <c r="C62" s="132">
        <v>1383</v>
      </c>
      <c r="D62" s="132">
        <v>1901</v>
      </c>
      <c r="E62" s="132">
        <v>2326</v>
      </c>
      <c r="F62" s="132">
        <v>705</v>
      </c>
      <c r="G62" s="134">
        <v>711</v>
      </c>
      <c r="H62" s="133">
        <v>41</v>
      </c>
      <c r="I62" s="132">
        <v>256</v>
      </c>
      <c r="J62" s="132">
        <v>555</v>
      </c>
      <c r="K62" s="132">
        <v>977</v>
      </c>
      <c r="L62" s="132">
        <v>1139</v>
      </c>
      <c r="M62" s="132">
        <v>5810</v>
      </c>
      <c r="N62" s="127">
        <f>+SUM(Table19[[#This Row],[Presencial]:[ChatBot Web]])</f>
        <v>15804</v>
      </c>
      <c r="O62" s="115"/>
      <c r="T62" s="115"/>
      <c r="U62" s="115"/>
      <c r="V62" s="115"/>
      <c r="W62" s="115"/>
      <c r="X62" s="115"/>
      <c r="Y62" s="115"/>
    </row>
    <row r="63" spans="2:25" x14ac:dyDescent="0.35">
      <c r="B63" s="123">
        <v>45324</v>
      </c>
      <c r="C63" s="132">
        <v>1199</v>
      </c>
      <c r="D63" s="132">
        <v>1856</v>
      </c>
      <c r="E63" s="132">
        <v>2239</v>
      </c>
      <c r="F63" s="132">
        <v>789</v>
      </c>
      <c r="G63" s="134">
        <v>880</v>
      </c>
      <c r="H63" s="133">
        <v>28</v>
      </c>
      <c r="I63" s="132">
        <v>296</v>
      </c>
      <c r="J63" s="132">
        <v>520</v>
      </c>
      <c r="K63" s="132">
        <v>351</v>
      </c>
      <c r="L63" s="132">
        <v>868</v>
      </c>
      <c r="M63" s="132">
        <v>6373</v>
      </c>
      <c r="N63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15399</v>
      </c>
      <c r="O63" s="115"/>
      <c r="T63" s="115"/>
      <c r="U63" s="115"/>
      <c r="V63" s="115"/>
      <c r="W63" s="115"/>
      <c r="X63" s="115"/>
      <c r="Y63" s="115"/>
    </row>
    <row r="64" spans="2:25" x14ac:dyDescent="0.35">
      <c r="B64" s="123">
        <v>45352</v>
      </c>
      <c r="C64" s="132">
        <v>1013</v>
      </c>
      <c r="D64" s="132">
        <v>1545</v>
      </c>
      <c r="E64" s="132">
        <v>2273</v>
      </c>
      <c r="F64" s="132">
        <v>705</v>
      </c>
      <c r="G64" s="134">
        <v>698</v>
      </c>
      <c r="H64" s="133">
        <v>34</v>
      </c>
      <c r="I64" s="132">
        <v>335</v>
      </c>
      <c r="J64" s="132">
        <v>469</v>
      </c>
      <c r="K64" s="132">
        <v>444</v>
      </c>
      <c r="L64" s="132">
        <v>1197</v>
      </c>
      <c r="M64" s="132">
        <v>7232</v>
      </c>
      <c r="N64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15945</v>
      </c>
      <c r="O64" s="115"/>
      <c r="T64" s="115"/>
      <c r="U64" s="115"/>
      <c r="V64" s="115"/>
      <c r="W64" s="115"/>
      <c r="X64" s="115"/>
      <c r="Y64" s="115"/>
    </row>
    <row r="65" spans="2:25" x14ac:dyDescent="0.35">
      <c r="B65" s="131" t="s">
        <v>39</v>
      </c>
      <c r="C65" s="129">
        <f t="shared" ref="C65:M65" si="2">SUM(C62:C64)</f>
        <v>3595</v>
      </c>
      <c r="D65" s="129">
        <f t="shared" si="2"/>
        <v>5302</v>
      </c>
      <c r="E65" s="129">
        <f t="shared" si="2"/>
        <v>6838</v>
      </c>
      <c r="F65" s="129">
        <f t="shared" si="2"/>
        <v>2199</v>
      </c>
      <c r="G65" s="129">
        <f t="shared" si="2"/>
        <v>2289</v>
      </c>
      <c r="H65" s="130">
        <f t="shared" si="2"/>
        <v>103</v>
      </c>
      <c r="I65" s="129">
        <f t="shared" si="2"/>
        <v>887</v>
      </c>
      <c r="J65" s="129">
        <f t="shared" si="2"/>
        <v>1544</v>
      </c>
      <c r="K65" s="129">
        <f t="shared" si="2"/>
        <v>1772</v>
      </c>
      <c r="L65" s="129">
        <f t="shared" si="2"/>
        <v>3204</v>
      </c>
      <c r="M65" s="129">
        <f t="shared" si="2"/>
        <v>19415</v>
      </c>
      <c r="N65" s="129">
        <f>+SUM(N62:N64)</f>
        <v>47148</v>
      </c>
      <c r="O65" s="115"/>
      <c r="T65" s="115"/>
      <c r="U65" s="115"/>
      <c r="V65" s="115"/>
      <c r="W65" s="115"/>
      <c r="X65" s="115"/>
      <c r="Y65" s="115"/>
    </row>
    <row r="66" spans="2:25" x14ac:dyDescent="0.35">
      <c r="B66" s="123">
        <v>45383</v>
      </c>
      <c r="C66" s="124">
        <v>1389</v>
      </c>
      <c r="D66" s="124">
        <v>1968</v>
      </c>
      <c r="E66" s="124">
        <v>3016</v>
      </c>
      <c r="F66" s="124">
        <v>1102</v>
      </c>
      <c r="G66" s="126">
        <v>1008</v>
      </c>
      <c r="H66" s="125">
        <v>38</v>
      </c>
      <c r="I66" s="124">
        <v>427</v>
      </c>
      <c r="J66" s="124">
        <v>700</v>
      </c>
      <c r="K66" s="124">
        <v>843</v>
      </c>
      <c r="L66" s="124">
        <v>1643</v>
      </c>
      <c r="M66" s="124">
        <v>10408</v>
      </c>
      <c r="N66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22542</v>
      </c>
      <c r="O66" s="115"/>
      <c r="T66" s="115"/>
      <c r="U66" s="115"/>
      <c r="V66" s="115"/>
      <c r="W66" s="115"/>
      <c r="X66" s="115"/>
      <c r="Y66" s="115"/>
    </row>
    <row r="67" spans="2:25" x14ac:dyDescent="0.35">
      <c r="B67" s="123">
        <v>45414</v>
      </c>
      <c r="C67" s="124">
        <v>1637</v>
      </c>
      <c r="D67" s="124">
        <v>2148</v>
      </c>
      <c r="E67" s="124">
        <v>2804</v>
      </c>
      <c r="F67" s="124">
        <v>1026</v>
      </c>
      <c r="G67" s="126">
        <v>1032</v>
      </c>
      <c r="H67" s="125">
        <v>29</v>
      </c>
      <c r="I67" s="124">
        <v>566</v>
      </c>
      <c r="J67" s="124">
        <v>636</v>
      </c>
      <c r="K67" s="124">
        <v>691</v>
      </c>
      <c r="L67" s="124">
        <v>1682</v>
      </c>
      <c r="M67" s="124">
        <v>13147</v>
      </c>
      <c r="N67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25398</v>
      </c>
      <c r="O67" s="115"/>
      <c r="T67" s="115"/>
      <c r="U67" s="115"/>
      <c r="V67" s="115"/>
      <c r="W67" s="115"/>
      <c r="X67" s="115"/>
      <c r="Y67" s="115"/>
    </row>
    <row r="68" spans="2:25" x14ac:dyDescent="0.35">
      <c r="B68" s="123">
        <v>45446</v>
      </c>
      <c r="C68" s="124">
        <v>1320</v>
      </c>
      <c r="D68" s="124">
        <v>1815</v>
      </c>
      <c r="E68" s="124">
        <v>2658</v>
      </c>
      <c r="F68" s="124">
        <v>998</v>
      </c>
      <c r="G68" s="126">
        <v>953</v>
      </c>
      <c r="H68" s="125">
        <v>32</v>
      </c>
      <c r="I68" s="124">
        <v>274</v>
      </c>
      <c r="J68" s="124">
        <v>682</v>
      </c>
      <c r="K68" s="124">
        <v>603</v>
      </c>
      <c r="L68" s="124">
        <v>1586</v>
      </c>
      <c r="M68" s="124">
        <v>14905</v>
      </c>
      <c r="N68" s="127">
        <f>+Table19[[#This Row],[ChatBot Web]]+Table19[[#This Row],[ChatBot WhatsApp]]+Table19[[#This Row],[Consultas Página Web]]+Table19[[#This Row],[IVR]]+Table19[[#This Row],[Redes Sociales]]+Table19[[#This Row],[Atención Virtual]]+Table19[[#This Row],[WhatsApp]]+Table19[[#This Row],[Chat]]+Table19[[#This Row],[Teléfono]]+Table19[[#This Row],[Correo]]+Table19[[#This Row],[Presencial]]</f>
        <v>25826</v>
      </c>
      <c r="O68" s="115"/>
      <c r="T68" s="115"/>
      <c r="U68" s="115"/>
      <c r="V68" s="115"/>
      <c r="W68" s="115"/>
      <c r="X68" s="115"/>
      <c r="Y68" s="115"/>
    </row>
    <row r="69" spans="2:25" x14ac:dyDescent="0.35">
      <c r="B69" s="109" t="s">
        <v>39</v>
      </c>
      <c r="C69" s="107">
        <f t="shared" ref="C69:M69" si="3">SUM(C66:C68)</f>
        <v>4346</v>
      </c>
      <c r="D69" s="107">
        <f t="shared" si="3"/>
        <v>5931</v>
      </c>
      <c r="E69" s="107"/>
      <c r="F69" s="107">
        <f t="shared" si="3"/>
        <v>3126</v>
      </c>
      <c r="G69" s="107">
        <f t="shared" si="3"/>
        <v>2993</v>
      </c>
      <c r="H69" s="108">
        <f t="shared" si="3"/>
        <v>99</v>
      </c>
      <c r="I69" s="107">
        <f t="shared" si="3"/>
        <v>1267</v>
      </c>
      <c r="J69" s="107">
        <f t="shared" si="3"/>
        <v>2018</v>
      </c>
      <c r="K69" s="107">
        <f t="shared" si="3"/>
        <v>2137</v>
      </c>
      <c r="L69" s="107">
        <f t="shared" si="3"/>
        <v>4911</v>
      </c>
      <c r="M69" s="107">
        <f t="shared" si="3"/>
        <v>38460</v>
      </c>
      <c r="N69" s="129">
        <f>+SUM(N66:N68)</f>
        <v>73766</v>
      </c>
      <c r="O69" s="116"/>
      <c r="T69" s="115"/>
      <c r="U69" s="115"/>
      <c r="V69" s="115"/>
      <c r="W69" s="115"/>
      <c r="X69" s="115"/>
      <c r="Y69" s="115"/>
    </row>
    <row r="70" spans="2:25" x14ac:dyDescent="0.35">
      <c r="B70" s="114">
        <v>45476</v>
      </c>
      <c r="C70" s="111">
        <v>1453</v>
      </c>
      <c r="D70" s="111">
        <v>2307</v>
      </c>
      <c r="E70" s="111">
        <v>2975</v>
      </c>
      <c r="F70" s="111">
        <v>1672</v>
      </c>
      <c r="G70" s="113">
        <v>1221</v>
      </c>
      <c r="H70" s="112">
        <v>33</v>
      </c>
      <c r="I70" s="111">
        <v>373</v>
      </c>
      <c r="J70" s="111">
        <v>734</v>
      </c>
      <c r="K70" s="111">
        <v>916</v>
      </c>
      <c r="L70" s="111">
        <v>2109</v>
      </c>
      <c r="M70" s="128">
        <v>28065</v>
      </c>
      <c r="N70" s="110">
        <f>+SUM(C70:M70)</f>
        <v>41858</v>
      </c>
      <c r="O70" s="116"/>
      <c r="T70" s="115"/>
      <c r="U70" s="115"/>
      <c r="V70" s="115"/>
      <c r="W70" s="115"/>
      <c r="X70" s="115"/>
      <c r="Y70" s="115"/>
    </row>
    <row r="71" spans="2:25" x14ac:dyDescent="0.35">
      <c r="B71" s="123" t="s">
        <v>62</v>
      </c>
      <c r="C71" s="124">
        <v>1307</v>
      </c>
      <c r="D71" s="124">
        <v>1768</v>
      </c>
      <c r="E71" s="124">
        <v>2629</v>
      </c>
      <c r="F71" s="124">
        <v>1197</v>
      </c>
      <c r="G71" s="126">
        <v>1040</v>
      </c>
      <c r="H71" s="125">
        <v>47</v>
      </c>
      <c r="I71" s="124">
        <v>321</v>
      </c>
      <c r="J71" s="124">
        <v>673</v>
      </c>
      <c r="K71" s="124">
        <v>961</v>
      </c>
      <c r="L71" s="124">
        <v>2897</v>
      </c>
      <c r="M71" s="124">
        <v>12751</v>
      </c>
      <c r="N71" s="110">
        <f>+SUM(C71:M71)</f>
        <v>25591</v>
      </c>
      <c r="O71" s="116"/>
      <c r="T71" s="115"/>
      <c r="U71" s="115"/>
      <c r="V71" s="115"/>
      <c r="W71" s="115"/>
      <c r="X71" s="115"/>
      <c r="Y71" s="115"/>
    </row>
    <row r="72" spans="2:25" x14ac:dyDescent="0.35">
      <c r="B72" s="123">
        <v>45536</v>
      </c>
      <c r="C72" s="122">
        <v>1402</v>
      </c>
      <c r="D72" s="122">
        <v>1809</v>
      </c>
      <c r="E72" s="122">
        <v>2782</v>
      </c>
      <c r="F72" s="120">
        <v>945</v>
      </c>
      <c r="G72" s="121">
        <v>968</v>
      </c>
      <c r="H72" s="120">
        <v>46</v>
      </c>
      <c r="I72" s="120">
        <v>262</v>
      </c>
      <c r="J72" s="119">
        <v>694</v>
      </c>
      <c r="K72" s="119">
        <v>1105</v>
      </c>
      <c r="L72" s="118">
        <v>1609</v>
      </c>
      <c r="M72" s="117">
        <v>10007</v>
      </c>
      <c r="N72" s="110">
        <f>+SUM(C72:M72)</f>
        <v>21629</v>
      </c>
      <c r="O72" s="116"/>
      <c r="T72" s="115"/>
      <c r="U72" s="115"/>
      <c r="V72" s="115"/>
      <c r="W72" s="115"/>
      <c r="X72" s="115"/>
      <c r="Y72" s="115"/>
    </row>
    <row r="73" spans="2:25" x14ac:dyDescent="0.35">
      <c r="B73" s="131" t="s">
        <v>39</v>
      </c>
      <c r="C73" s="129">
        <f t="shared" ref="C73:M73" si="4">SUM(C70:C72)</f>
        <v>4162</v>
      </c>
      <c r="D73" s="129">
        <f t="shared" si="4"/>
        <v>5884</v>
      </c>
      <c r="E73" s="129">
        <f t="shared" si="4"/>
        <v>8386</v>
      </c>
      <c r="F73" s="129">
        <f t="shared" si="4"/>
        <v>3814</v>
      </c>
      <c r="G73" s="129">
        <f t="shared" si="4"/>
        <v>3229</v>
      </c>
      <c r="H73" s="129">
        <f t="shared" si="4"/>
        <v>126</v>
      </c>
      <c r="I73" s="129">
        <f t="shared" si="4"/>
        <v>956</v>
      </c>
      <c r="J73" s="129">
        <f t="shared" si="4"/>
        <v>2101</v>
      </c>
      <c r="K73" s="129">
        <f t="shared" si="4"/>
        <v>2982</v>
      </c>
      <c r="L73" s="129">
        <f t="shared" si="4"/>
        <v>6615</v>
      </c>
      <c r="M73" s="129">
        <f t="shared" si="4"/>
        <v>50823</v>
      </c>
      <c r="N73" s="129">
        <f>+SUM(N70:N72)</f>
        <v>89078</v>
      </c>
      <c r="O73" s="102"/>
      <c r="S73" s="104"/>
      <c r="T73" s="104"/>
      <c r="U73" s="104"/>
      <c r="V73" s="104"/>
      <c r="W73" s="104"/>
      <c r="X73" s="104"/>
    </row>
    <row r="74" spans="2:25" x14ac:dyDescent="0.35">
      <c r="B74" s="123">
        <v>45566</v>
      </c>
      <c r="C74" s="124">
        <v>1354</v>
      </c>
      <c r="D74" s="124">
        <v>2225</v>
      </c>
      <c r="E74" s="124">
        <v>2920</v>
      </c>
      <c r="F74" s="124">
        <v>869</v>
      </c>
      <c r="G74" s="126">
        <v>1020</v>
      </c>
      <c r="H74" s="125">
        <v>79</v>
      </c>
      <c r="I74" s="124">
        <v>349</v>
      </c>
      <c r="J74" s="124">
        <v>749</v>
      </c>
      <c r="K74" s="124">
        <v>1078</v>
      </c>
      <c r="L74" s="124">
        <v>1778</v>
      </c>
      <c r="M74" s="124">
        <v>9815</v>
      </c>
      <c r="N74" s="133">
        <f>+SUM(C74:M74)</f>
        <v>22236</v>
      </c>
      <c r="S74" s="104"/>
      <c r="T74" s="104"/>
      <c r="U74" s="104"/>
      <c r="V74" s="104"/>
      <c r="W74" s="104"/>
      <c r="X74" s="104"/>
    </row>
    <row r="75" spans="2:25" x14ac:dyDescent="0.35">
      <c r="B75" s="123">
        <v>45597</v>
      </c>
      <c r="C75" s="124">
        <v>1165</v>
      </c>
      <c r="D75" s="124">
        <v>1528</v>
      </c>
      <c r="E75" s="124">
        <v>2734</v>
      </c>
      <c r="F75" s="124">
        <v>854</v>
      </c>
      <c r="G75" s="126">
        <v>867</v>
      </c>
      <c r="H75" s="125">
        <v>53</v>
      </c>
      <c r="I75" s="124">
        <v>245</v>
      </c>
      <c r="J75" s="124">
        <v>667</v>
      </c>
      <c r="K75" s="124">
        <v>894</v>
      </c>
      <c r="L75" s="124">
        <v>1492</v>
      </c>
      <c r="M75" s="124">
        <v>8509</v>
      </c>
      <c r="N75" s="133">
        <f t="shared" ref="N75:N76" si="5">+SUM(C75:M75)</f>
        <v>19008</v>
      </c>
      <c r="S75" s="104"/>
      <c r="T75" s="104"/>
      <c r="U75" s="104"/>
      <c r="V75" s="104"/>
      <c r="W75" s="104"/>
      <c r="X75" s="104"/>
    </row>
    <row r="76" spans="2:25" x14ac:dyDescent="0.35">
      <c r="B76" s="123" t="s">
        <v>63</v>
      </c>
      <c r="C76" s="124">
        <v>1211</v>
      </c>
      <c r="D76" s="124">
        <v>1164</v>
      </c>
      <c r="E76" s="124">
        <v>2692</v>
      </c>
      <c r="F76" s="124">
        <v>630</v>
      </c>
      <c r="G76" s="126">
        <v>934</v>
      </c>
      <c r="H76" s="125">
        <v>47</v>
      </c>
      <c r="I76" s="124">
        <v>172</v>
      </c>
      <c r="J76" s="124">
        <v>701</v>
      </c>
      <c r="K76" s="124">
        <v>800</v>
      </c>
      <c r="L76" s="124">
        <v>1520</v>
      </c>
      <c r="M76" s="124">
        <v>12647</v>
      </c>
      <c r="N76" s="133">
        <f t="shared" si="5"/>
        <v>22518</v>
      </c>
      <c r="S76" s="104"/>
      <c r="T76" s="104"/>
      <c r="U76" s="104"/>
      <c r="V76" s="104"/>
      <c r="W76" s="104"/>
      <c r="X76" s="104"/>
    </row>
    <row r="77" spans="2:25" x14ac:dyDescent="0.35">
      <c r="B77" s="131" t="s">
        <v>39</v>
      </c>
      <c r="C77" s="129">
        <f t="shared" ref="C77:L77" si="6">SUM(C74:C76)</f>
        <v>3730</v>
      </c>
      <c r="D77" s="129">
        <f t="shared" si="6"/>
        <v>4917</v>
      </c>
      <c r="E77" s="129">
        <f t="shared" si="6"/>
        <v>8346</v>
      </c>
      <c r="F77" s="129">
        <f t="shared" si="6"/>
        <v>2353</v>
      </c>
      <c r="G77" s="129">
        <f t="shared" si="6"/>
        <v>2821</v>
      </c>
      <c r="H77" s="129">
        <f t="shared" si="6"/>
        <v>179</v>
      </c>
      <c r="I77" s="129">
        <f t="shared" si="6"/>
        <v>766</v>
      </c>
      <c r="J77" s="129">
        <f t="shared" si="6"/>
        <v>2117</v>
      </c>
      <c r="K77" s="129">
        <f t="shared" si="6"/>
        <v>2772</v>
      </c>
      <c r="L77" s="129">
        <f t="shared" si="6"/>
        <v>4790</v>
      </c>
      <c r="M77" s="129">
        <f>SUM(M74:M76)</f>
        <v>30971</v>
      </c>
      <c r="N77" s="129">
        <f>+SUM(N74:N76)</f>
        <v>63762</v>
      </c>
      <c r="O77" s="102"/>
      <c r="S77" s="104"/>
      <c r="T77" s="104"/>
      <c r="U77" s="104"/>
      <c r="V77" s="104"/>
      <c r="W77" s="104"/>
      <c r="X77" s="104"/>
    </row>
    <row r="78" spans="2:25" x14ac:dyDescent="0.35">
      <c r="B78" s="123">
        <v>45658</v>
      </c>
      <c r="C78" s="226">
        <v>1511</v>
      </c>
      <c r="D78" s="226">
        <v>1897</v>
      </c>
      <c r="E78" s="226">
        <v>3173</v>
      </c>
      <c r="F78" s="226">
        <v>951</v>
      </c>
      <c r="G78" s="126">
        <v>1315</v>
      </c>
      <c r="H78" s="141">
        <v>68</v>
      </c>
      <c r="I78" s="226">
        <v>294</v>
      </c>
      <c r="J78" s="124">
        <v>871</v>
      </c>
      <c r="K78" s="124">
        <v>857</v>
      </c>
      <c r="L78" s="124">
        <v>1839</v>
      </c>
      <c r="M78" s="124">
        <v>8281</v>
      </c>
      <c r="N78" s="226">
        <f>+SUM(C78:M78)</f>
        <v>21057</v>
      </c>
      <c r="O78" s="102"/>
      <c r="S78" s="104"/>
      <c r="T78" s="104"/>
      <c r="U78" s="104"/>
      <c r="V78" s="104"/>
      <c r="W78" s="104"/>
      <c r="X78" s="104"/>
    </row>
    <row r="79" spans="2:25" x14ac:dyDescent="0.35">
      <c r="B79" s="123">
        <v>45690</v>
      </c>
      <c r="C79" s="226">
        <v>1428</v>
      </c>
      <c r="D79" s="226">
        <v>942</v>
      </c>
      <c r="E79" s="226">
        <v>2895</v>
      </c>
      <c r="F79" s="124">
        <v>1029</v>
      </c>
      <c r="G79" s="126">
        <v>1471</v>
      </c>
      <c r="H79" s="124">
        <v>64</v>
      </c>
      <c r="I79" s="226">
        <v>468</v>
      </c>
      <c r="J79" s="124">
        <v>827</v>
      </c>
      <c r="K79" s="124">
        <v>608</v>
      </c>
      <c r="L79" s="124">
        <v>1853</v>
      </c>
      <c r="M79" s="124">
        <v>8943</v>
      </c>
      <c r="N79" s="226">
        <f t="shared" ref="N79:N80" si="7">+SUM(C79:M79)</f>
        <v>20528</v>
      </c>
      <c r="O79" s="102"/>
      <c r="S79" s="104"/>
      <c r="T79" s="104"/>
      <c r="U79" s="104"/>
      <c r="V79" s="104"/>
      <c r="W79" s="104"/>
      <c r="X79" s="104"/>
    </row>
    <row r="80" spans="2:25" x14ac:dyDescent="0.35">
      <c r="B80" s="123">
        <v>45717</v>
      </c>
      <c r="C80" s="226">
        <v>1628</v>
      </c>
      <c r="D80" s="226">
        <v>1785</v>
      </c>
      <c r="E80" s="226">
        <v>3726</v>
      </c>
      <c r="F80" s="226">
        <v>987</v>
      </c>
      <c r="G80" s="126">
        <v>1594</v>
      </c>
      <c r="H80" s="141">
        <v>80</v>
      </c>
      <c r="I80" s="226">
        <v>350</v>
      </c>
      <c r="J80" s="124">
        <v>999</v>
      </c>
      <c r="K80" s="124">
        <v>554</v>
      </c>
      <c r="L80" s="124">
        <v>2120</v>
      </c>
      <c r="M80" s="124">
        <v>9781</v>
      </c>
      <c r="N80" s="226">
        <f t="shared" si="7"/>
        <v>23604</v>
      </c>
      <c r="O80" s="102"/>
      <c r="S80" s="104"/>
      <c r="T80" s="104"/>
      <c r="U80" s="104"/>
      <c r="V80" s="104"/>
      <c r="W80" s="104"/>
      <c r="X80" s="104"/>
    </row>
    <row r="81" spans="2:24" x14ac:dyDescent="0.35">
      <c r="B81" s="109" t="s">
        <v>39</v>
      </c>
      <c r="C81" s="107">
        <f t="shared" ref="C81:L81" si="8">SUM(C78:C80)</f>
        <v>4567</v>
      </c>
      <c r="D81" s="107">
        <f t="shared" si="8"/>
        <v>4624</v>
      </c>
      <c r="E81" s="107">
        <f t="shared" si="8"/>
        <v>9794</v>
      </c>
      <c r="F81" s="107">
        <f t="shared" si="8"/>
        <v>2967</v>
      </c>
      <c r="G81" s="129">
        <f t="shared" si="8"/>
        <v>4380</v>
      </c>
      <c r="H81" s="129">
        <f t="shared" si="8"/>
        <v>212</v>
      </c>
      <c r="I81" s="129">
        <f t="shared" si="8"/>
        <v>1112</v>
      </c>
      <c r="J81" s="129">
        <f t="shared" si="8"/>
        <v>2697</v>
      </c>
      <c r="K81" s="129">
        <f t="shared" si="8"/>
        <v>2019</v>
      </c>
      <c r="L81" s="129">
        <f t="shared" si="8"/>
        <v>5812</v>
      </c>
      <c r="M81" s="129">
        <f>SUM(M78:M80)</f>
        <v>27005</v>
      </c>
      <c r="N81" s="129">
        <f>+SUM(N78:N80)</f>
        <v>65189</v>
      </c>
      <c r="O81" s="102"/>
      <c r="S81" s="104"/>
      <c r="T81" s="104"/>
      <c r="U81" s="104"/>
      <c r="V81" s="104"/>
      <c r="W81" s="104"/>
      <c r="X81" s="104"/>
    </row>
    <row r="82" spans="2:24" x14ac:dyDescent="0.35">
      <c r="B82" s="123">
        <v>45748</v>
      </c>
      <c r="C82" s="226">
        <v>1600</v>
      </c>
      <c r="D82" s="226">
        <v>1210</v>
      </c>
      <c r="E82" s="226">
        <v>3309</v>
      </c>
      <c r="F82" s="226">
        <v>1023</v>
      </c>
      <c r="G82" s="126">
        <v>1453</v>
      </c>
      <c r="H82" s="124">
        <v>70</v>
      </c>
      <c r="I82" s="226">
        <v>270</v>
      </c>
      <c r="J82" s="124">
        <v>859</v>
      </c>
      <c r="K82" s="124">
        <v>425</v>
      </c>
      <c r="L82" s="124">
        <v>2038</v>
      </c>
      <c r="M82" s="124">
        <v>10618</v>
      </c>
      <c r="N82" s="226">
        <f>+SUM(C82:M82)</f>
        <v>22875</v>
      </c>
      <c r="O82" s="102"/>
      <c r="S82" s="104"/>
      <c r="T82" s="104"/>
      <c r="U82" s="104"/>
      <c r="V82" s="104"/>
      <c r="W82" s="104"/>
      <c r="X82" s="104"/>
    </row>
    <row r="83" spans="2:24" x14ac:dyDescent="0.35">
      <c r="B83" s="123">
        <v>45778</v>
      </c>
      <c r="C83" s="226">
        <v>1738</v>
      </c>
      <c r="D83" s="226">
        <v>1387</v>
      </c>
      <c r="E83" s="226">
        <v>3643</v>
      </c>
      <c r="F83" s="226">
        <v>1166</v>
      </c>
      <c r="G83" s="126">
        <v>1776</v>
      </c>
      <c r="H83" s="124">
        <v>62</v>
      </c>
      <c r="I83" s="226">
        <v>485</v>
      </c>
      <c r="J83" s="124">
        <v>762</v>
      </c>
      <c r="K83" s="124">
        <v>379</v>
      </c>
      <c r="L83" s="124">
        <v>2313</v>
      </c>
      <c r="M83" s="124">
        <v>11477</v>
      </c>
      <c r="N83" s="226">
        <f>+SUM(C83:M83)</f>
        <v>25188</v>
      </c>
      <c r="O83" s="102"/>
      <c r="S83" s="104"/>
      <c r="T83" s="104"/>
      <c r="U83" s="104"/>
      <c r="V83" s="104"/>
      <c r="W83" s="104"/>
      <c r="X83" s="104"/>
    </row>
    <row r="84" spans="2:24" x14ac:dyDescent="0.35">
      <c r="B84" s="123">
        <v>45809</v>
      </c>
      <c r="C84" s="226">
        <v>1587</v>
      </c>
      <c r="D84" s="226">
        <v>1740</v>
      </c>
      <c r="E84" s="226">
        <v>3248</v>
      </c>
      <c r="F84" s="295">
        <v>972</v>
      </c>
      <c r="G84" s="134">
        <v>1702</v>
      </c>
      <c r="H84" s="125">
        <v>70</v>
      </c>
      <c r="I84" s="226">
        <v>414</v>
      </c>
      <c r="J84" s="124">
        <v>745</v>
      </c>
      <c r="K84" s="124">
        <v>429</v>
      </c>
      <c r="L84" s="124">
        <v>2492</v>
      </c>
      <c r="M84" s="124">
        <v>9859</v>
      </c>
      <c r="N84" s="226">
        <f>+SUM(C84:M84)</f>
        <v>23258</v>
      </c>
      <c r="O84" s="102"/>
      <c r="S84" s="104"/>
      <c r="T84" s="104"/>
      <c r="U84" s="104"/>
      <c r="V84" s="104"/>
      <c r="W84" s="104"/>
      <c r="X84" s="104"/>
    </row>
    <row r="85" spans="2:24" x14ac:dyDescent="0.35">
      <c r="B85" s="109" t="s">
        <v>39</v>
      </c>
      <c r="C85" s="107">
        <f t="shared" ref="C85:M85" si="9">SUM(C82:C84)</f>
        <v>4925</v>
      </c>
      <c r="D85" s="107">
        <f t="shared" si="9"/>
        <v>4337</v>
      </c>
      <c r="E85" s="107">
        <f t="shared" si="9"/>
        <v>10200</v>
      </c>
      <c r="F85" s="107">
        <f t="shared" si="9"/>
        <v>3161</v>
      </c>
      <c r="G85" s="107">
        <f t="shared" si="9"/>
        <v>4931</v>
      </c>
      <c r="H85" s="107">
        <f t="shared" si="9"/>
        <v>202</v>
      </c>
      <c r="I85" s="107">
        <f t="shared" si="9"/>
        <v>1169</v>
      </c>
      <c r="J85" s="107">
        <f t="shared" si="9"/>
        <v>2366</v>
      </c>
      <c r="K85" s="107">
        <f t="shared" si="9"/>
        <v>1233</v>
      </c>
      <c r="L85" s="107">
        <f t="shared" si="9"/>
        <v>6843</v>
      </c>
      <c r="M85" s="107">
        <f t="shared" si="9"/>
        <v>31954</v>
      </c>
      <c r="N85" s="107">
        <f>+SUM(N82:N84)</f>
        <v>71321</v>
      </c>
      <c r="O85" s="102"/>
      <c r="S85" s="104"/>
      <c r="T85" s="104"/>
      <c r="U85" s="104"/>
      <c r="V85" s="104"/>
      <c r="W85" s="104"/>
      <c r="X85" s="104"/>
    </row>
    <row r="86" spans="2:24" x14ac:dyDescent="0.35">
      <c r="B86" s="213"/>
      <c r="C86" s="214"/>
      <c r="D86" s="214"/>
      <c r="E86" s="214"/>
      <c r="F86" s="214"/>
      <c r="G86" s="214"/>
      <c r="H86" s="215"/>
      <c r="I86" s="214"/>
      <c r="J86" s="214"/>
      <c r="K86" s="214"/>
      <c r="L86" s="214"/>
      <c r="M86" s="214"/>
      <c r="N86" s="214"/>
      <c r="O86" s="102"/>
      <c r="S86" s="115"/>
      <c r="T86" s="115"/>
      <c r="U86" s="115"/>
      <c r="V86" s="115"/>
      <c r="W86" s="115"/>
      <c r="X86" s="115"/>
    </row>
    <row r="87" spans="2:24" x14ac:dyDescent="0.35">
      <c r="B87" s="216" t="s">
        <v>64</v>
      </c>
      <c r="C87" s="106"/>
      <c r="D87" s="106"/>
      <c r="E87" s="105"/>
      <c r="F87" s="105"/>
      <c r="G87"/>
      <c r="H87"/>
      <c r="I87" s="102"/>
      <c r="J87" s="102"/>
      <c r="K87" s="102"/>
      <c r="L87" s="102"/>
      <c r="M87" s="102"/>
      <c r="N87" s="102"/>
      <c r="S87" s="104"/>
      <c r="T87" s="104"/>
      <c r="U87" s="104"/>
      <c r="V87" s="104"/>
      <c r="W87" s="104"/>
      <c r="X87" s="104"/>
    </row>
    <row r="88" spans="2:24" x14ac:dyDescent="0.35">
      <c r="B88" s="103" t="s">
        <v>65</v>
      </c>
      <c r="G88"/>
      <c r="H88"/>
      <c r="I88" s="102"/>
      <c r="J88" s="102"/>
      <c r="K88" s="102"/>
      <c r="L88" s="102"/>
      <c r="M88" s="163"/>
      <c r="N88" s="102"/>
    </row>
    <row r="89" spans="2:24" x14ac:dyDescent="0.35">
      <c r="B89" s="103" t="s">
        <v>66</v>
      </c>
      <c r="G89"/>
      <c r="H89"/>
      <c r="I89" s="102"/>
      <c r="J89" s="102"/>
      <c r="K89" s="163"/>
      <c r="L89" s="102"/>
      <c r="M89" s="102"/>
      <c r="N89" s="102"/>
    </row>
    <row r="90" spans="2:24" x14ac:dyDescent="0.35">
      <c r="B90" s="103" t="s">
        <v>67</v>
      </c>
      <c r="E90" s="224"/>
      <c r="F90" s="224"/>
      <c r="G90" s="223"/>
      <c r="H90"/>
      <c r="I90" s="102"/>
      <c r="J90" s="102"/>
      <c r="K90" s="102"/>
      <c r="L90" s="102"/>
      <c r="M90" s="102"/>
      <c r="N90" s="102"/>
    </row>
    <row r="91" spans="2:24" x14ac:dyDescent="0.35">
      <c r="B91" s="100" t="s">
        <v>68</v>
      </c>
      <c r="E91" s="224"/>
      <c r="F91" s="224"/>
      <c r="G91" s="223"/>
      <c r="H91"/>
      <c r="I91" s="102"/>
      <c r="J91" s="102"/>
      <c r="K91" s="102"/>
      <c r="L91" s="102"/>
      <c r="M91" s="102"/>
    </row>
    <row r="92" spans="2:24" x14ac:dyDescent="0.35">
      <c r="B92" s="100" t="s">
        <v>69</v>
      </c>
      <c r="G92"/>
      <c r="H92"/>
      <c r="I92" s="102"/>
      <c r="J92" s="102"/>
      <c r="K92" s="102"/>
      <c r="L92" s="102"/>
      <c r="M92" s="102"/>
    </row>
    <row r="93" spans="2:24" x14ac:dyDescent="0.35">
      <c r="B93" s="100" t="s">
        <v>70</v>
      </c>
      <c r="G93"/>
      <c r="H93"/>
    </row>
    <row r="94" spans="2:24" x14ac:dyDescent="0.35">
      <c r="B94" s="100" t="s">
        <v>71</v>
      </c>
      <c r="G94"/>
      <c r="H94"/>
      <c r="I94" s="102"/>
      <c r="J94" s="102"/>
      <c r="K94" s="102"/>
      <c r="L94" s="102"/>
      <c r="M94" s="102"/>
    </row>
    <row r="95" spans="2:24" x14ac:dyDescent="0.35">
      <c r="B95" s="391"/>
      <c r="C95" s="391"/>
      <c r="D95" s="391"/>
      <c r="E95" s="391"/>
    </row>
    <row r="96" spans="2:24" x14ac:dyDescent="0.35">
      <c r="D96" s="101"/>
    </row>
  </sheetData>
  <sheetProtection algorithmName="SHA-512" hashValue="Czp+JNxD/xq8YHuKQkwPA5BtOYkxU7mZYTg4ccgTWk0k1A7P460/9bph/nwBQAzFYNVvsnELNz41cHPDEiPnug==" saltValue="JFL0GwNdEmFX7HllSIMHtw==" spinCount="100000" sheet="1" objects="1" scenarios="1"/>
  <mergeCells count="3">
    <mergeCell ref="J5:M5"/>
    <mergeCell ref="C5:I5"/>
    <mergeCell ref="B95:E95"/>
  </mergeCells>
  <pageMargins left="0.7" right="0.7" top="0.75" bottom="0.75" header="0.3" footer="0.3"/>
  <pageSetup orientation="portrait" r:id="rId1"/>
  <ignoredErrors>
    <ignoredError sqref="N70:N80 N82:N84" formulaRange="1"/>
  </ignoredErrors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17EA-8526-45D3-9664-EF6C65F12194}">
  <sheetPr>
    <tabColor rgb="FF5C8091"/>
  </sheetPr>
  <dimension ref="B5:L151"/>
  <sheetViews>
    <sheetView showGridLines="0" zoomScale="70" zoomScaleNormal="85" workbookViewId="0">
      <pane ySplit="4" topLeftCell="A128" activePane="bottomLeft" state="frozen"/>
      <selection pane="bottomLeft" activeCell="B151" sqref="B151:E151"/>
    </sheetView>
  </sheetViews>
  <sheetFormatPr baseColWidth="10" defaultColWidth="9.1796875" defaultRowHeight="15.5" x14ac:dyDescent="0.35"/>
  <cols>
    <col min="1" max="1" width="1.453125" style="100" customWidth="1"/>
    <col min="2" max="2" width="21.7265625" style="100" bestFit="1" customWidth="1"/>
    <col min="3" max="3" width="14.81640625" style="100" bestFit="1" customWidth="1"/>
    <col min="4" max="4" width="13.54296875" style="100" customWidth="1"/>
    <col min="5" max="5" width="19" style="100" customWidth="1"/>
    <col min="6" max="6" width="15.453125" style="100" bestFit="1" customWidth="1"/>
    <col min="7" max="7" width="11.1796875" style="100" bestFit="1" customWidth="1"/>
    <col min="8" max="8" width="11.1796875" style="165" customWidth="1"/>
    <col min="9" max="10" width="15.54296875" style="100" customWidth="1"/>
    <col min="11" max="11" width="14.7265625" style="100" customWidth="1"/>
    <col min="12" max="12" width="12.1796875" style="100" customWidth="1"/>
    <col min="13" max="16384" width="9.1796875" style="100"/>
  </cols>
  <sheetData>
    <row r="5" spans="2:12" ht="30" customHeight="1" x14ac:dyDescent="0.35">
      <c r="B5" s="394" t="s">
        <v>72</v>
      </c>
      <c r="C5" s="394"/>
      <c r="D5" s="394"/>
      <c r="E5" s="394"/>
      <c r="F5" s="394"/>
      <c r="G5" s="394"/>
      <c r="H5" s="394"/>
      <c r="I5" s="394"/>
      <c r="J5" s="394"/>
      <c r="K5" s="394"/>
      <c r="L5" s="395"/>
    </row>
    <row r="6" spans="2:12" s="170" customFormat="1" ht="30" customHeight="1" x14ac:dyDescent="0.35">
      <c r="B6" s="161" t="s">
        <v>9</v>
      </c>
      <c r="C6" s="161" t="s">
        <v>73</v>
      </c>
      <c r="D6" s="161" t="s">
        <v>11</v>
      </c>
      <c r="E6" s="161" t="s">
        <v>3</v>
      </c>
      <c r="F6" s="161" t="s">
        <v>60</v>
      </c>
      <c r="G6" s="161" t="s">
        <v>5</v>
      </c>
      <c r="H6" s="161" t="s">
        <v>74</v>
      </c>
      <c r="I6" s="161" t="s">
        <v>15</v>
      </c>
      <c r="J6" s="161" t="s">
        <v>75</v>
      </c>
      <c r="K6" s="161" t="s">
        <v>76</v>
      </c>
      <c r="L6" s="161" t="s">
        <v>77</v>
      </c>
    </row>
    <row r="7" spans="2:12" x14ac:dyDescent="0.35">
      <c r="B7" s="168">
        <v>44197</v>
      </c>
      <c r="C7" s="171" t="s">
        <v>78</v>
      </c>
      <c r="D7" s="172">
        <v>0.71</v>
      </c>
      <c r="E7" s="172">
        <v>0.67</v>
      </c>
      <c r="F7" s="172">
        <v>0.79</v>
      </c>
      <c r="G7" s="172">
        <v>0.7</v>
      </c>
      <c r="H7" s="173" t="s">
        <v>22</v>
      </c>
      <c r="I7" s="173" t="s">
        <v>22</v>
      </c>
      <c r="J7" s="173" t="s">
        <v>22</v>
      </c>
      <c r="K7" s="172">
        <v>0.71</v>
      </c>
      <c r="L7" s="174">
        <v>0.8</v>
      </c>
    </row>
    <row r="8" spans="2:12" x14ac:dyDescent="0.35">
      <c r="B8" s="168">
        <v>44197</v>
      </c>
      <c r="C8" s="171" t="s">
        <v>79</v>
      </c>
      <c r="D8" s="172">
        <v>0.79</v>
      </c>
      <c r="E8" s="172">
        <v>0.72</v>
      </c>
      <c r="F8" s="172">
        <v>0.76</v>
      </c>
      <c r="G8" s="172">
        <v>0.87</v>
      </c>
      <c r="H8" s="173" t="s">
        <v>22</v>
      </c>
      <c r="I8" s="173" t="s">
        <v>22</v>
      </c>
      <c r="J8" s="173" t="s">
        <v>22</v>
      </c>
      <c r="K8" s="172">
        <v>0.76</v>
      </c>
      <c r="L8" s="174">
        <v>0.7</v>
      </c>
    </row>
    <row r="9" spans="2:12" x14ac:dyDescent="0.35">
      <c r="B9" s="168">
        <v>44228</v>
      </c>
      <c r="C9" s="171" t="s">
        <v>78</v>
      </c>
      <c r="D9" s="172">
        <v>0.78</v>
      </c>
      <c r="E9" s="172">
        <v>0.84</v>
      </c>
      <c r="F9" s="172">
        <v>0.89</v>
      </c>
      <c r="G9" s="172">
        <v>0.9</v>
      </c>
      <c r="H9" s="173" t="s">
        <v>22</v>
      </c>
      <c r="I9" s="172">
        <v>0.83</v>
      </c>
      <c r="J9" s="173" t="s">
        <v>22</v>
      </c>
      <c r="K9" s="172">
        <v>0.86</v>
      </c>
      <c r="L9" s="174">
        <v>0.8</v>
      </c>
    </row>
    <row r="10" spans="2:12" x14ac:dyDescent="0.35">
      <c r="B10" s="168">
        <v>44228</v>
      </c>
      <c r="C10" s="171" t="s">
        <v>79</v>
      </c>
      <c r="D10" s="172">
        <v>0.77</v>
      </c>
      <c r="E10" s="172">
        <v>0.78</v>
      </c>
      <c r="F10" s="172">
        <v>0.86</v>
      </c>
      <c r="G10" s="172">
        <v>0.89</v>
      </c>
      <c r="H10" s="173" t="s">
        <v>22</v>
      </c>
      <c r="I10" s="172">
        <v>0.81</v>
      </c>
      <c r="J10" s="173" t="s">
        <v>22</v>
      </c>
      <c r="K10" s="172">
        <v>0.83</v>
      </c>
      <c r="L10" s="174">
        <v>0.7</v>
      </c>
    </row>
    <row r="11" spans="2:12" x14ac:dyDescent="0.35">
      <c r="B11" s="168">
        <v>44256</v>
      </c>
      <c r="C11" s="171" t="s">
        <v>78</v>
      </c>
      <c r="D11" s="172">
        <v>0.86</v>
      </c>
      <c r="E11" s="172">
        <v>0.85</v>
      </c>
      <c r="F11" s="172">
        <v>0.9</v>
      </c>
      <c r="G11" s="172">
        <v>0.92</v>
      </c>
      <c r="H11" s="173" t="s">
        <v>22</v>
      </c>
      <c r="I11" s="172">
        <v>0.97</v>
      </c>
      <c r="J11" s="173" t="s">
        <v>22</v>
      </c>
      <c r="K11" s="172">
        <v>0.9</v>
      </c>
      <c r="L11" s="174">
        <v>0.8</v>
      </c>
    </row>
    <row r="12" spans="2:12" x14ac:dyDescent="0.35">
      <c r="B12" s="168">
        <v>44256</v>
      </c>
      <c r="C12" s="171" t="s">
        <v>79</v>
      </c>
      <c r="D12" s="172">
        <v>0.88</v>
      </c>
      <c r="E12" s="172">
        <v>0.86</v>
      </c>
      <c r="F12" s="172">
        <v>0.9</v>
      </c>
      <c r="G12" s="172">
        <v>0.94</v>
      </c>
      <c r="H12" s="173" t="s">
        <v>22</v>
      </c>
      <c r="I12" s="172">
        <v>0.92</v>
      </c>
      <c r="J12" s="173" t="s">
        <v>22</v>
      </c>
      <c r="K12" s="172">
        <v>0.9</v>
      </c>
      <c r="L12" s="174">
        <v>0.7</v>
      </c>
    </row>
    <row r="13" spans="2:12" x14ac:dyDescent="0.35">
      <c r="B13" s="168">
        <v>44287</v>
      </c>
      <c r="C13" s="171" t="s">
        <v>78</v>
      </c>
      <c r="D13" s="172">
        <v>0.78</v>
      </c>
      <c r="E13" s="172">
        <v>0.87</v>
      </c>
      <c r="F13" s="172">
        <v>0.91</v>
      </c>
      <c r="G13" s="172">
        <v>0.75</v>
      </c>
      <c r="H13" s="173" t="s">
        <v>22</v>
      </c>
      <c r="I13" s="172">
        <v>0.97</v>
      </c>
      <c r="J13" s="173" t="s">
        <v>22</v>
      </c>
      <c r="K13" s="172">
        <v>0.91</v>
      </c>
      <c r="L13" s="174">
        <v>0.8</v>
      </c>
    </row>
    <row r="14" spans="2:12" x14ac:dyDescent="0.35">
      <c r="B14" s="168">
        <v>44287</v>
      </c>
      <c r="C14" s="171" t="s">
        <v>79</v>
      </c>
      <c r="D14" s="172">
        <v>0.82</v>
      </c>
      <c r="E14" s="172">
        <v>0.83</v>
      </c>
      <c r="F14" s="172">
        <v>0.83</v>
      </c>
      <c r="G14" s="172">
        <v>0.7</v>
      </c>
      <c r="H14" s="173" t="s">
        <v>22</v>
      </c>
      <c r="I14" s="172">
        <v>0.89</v>
      </c>
      <c r="J14" s="173" t="s">
        <v>22</v>
      </c>
      <c r="K14" s="172">
        <v>0.83</v>
      </c>
      <c r="L14" s="174">
        <v>0.7</v>
      </c>
    </row>
    <row r="15" spans="2:12" x14ac:dyDescent="0.35">
      <c r="B15" s="168">
        <v>44317</v>
      </c>
      <c r="C15" s="171" t="s">
        <v>78</v>
      </c>
      <c r="D15" s="172">
        <v>0.88</v>
      </c>
      <c r="E15" s="172">
        <v>0.82</v>
      </c>
      <c r="F15" s="172">
        <v>0.9</v>
      </c>
      <c r="G15" s="172">
        <v>0.81</v>
      </c>
      <c r="H15" s="173" t="s">
        <v>22</v>
      </c>
      <c r="I15" s="172">
        <v>0.92</v>
      </c>
      <c r="J15" s="173" t="s">
        <v>22</v>
      </c>
      <c r="K15" s="172">
        <v>0.9</v>
      </c>
      <c r="L15" s="174">
        <v>0.8</v>
      </c>
    </row>
    <row r="16" spans="2:12" x14ac:dyDescent="0.35">
      <c r="B16" s="168">
        <v>44317</v>
      </c>
      <c r="C16" s="171" t="s">
        <v>79</v>
      </c>
      <c r="D16" s="172">
        <v>0.9</v>
      </c>
      <c r="E16" s="172">
        <v>0.82</v>
      </c>
      <c r="F16" s="172">
        <v>0.83</v>
      </c>
      <c r="G16" s="172">
        <v>0.76</v>
      </c>
      <c r="H16" s="173" t="s">
        <v>22</v>
      </c>
      <c r="I16" s="172">
        <v>0.91</v>
      </c>
      <c r="J16" s="173" t="s">
        <v>22</v>
      </c>
      <c r="K16" s="172">
        <v>0.83</v>
      </c>
      <c r="L16" s="174">
        <v>0.7</v>
      </c>
    </row>
    <row r="17" spans="2:12" x14ac:dyDescent="0.35">
      <c r="B17" s="168">
        <v>44348</v>
      </c>
      <c r="C17" s="171" t="s">
        <v>78</v>
      </c>
      <c r="D17" s="172">
        <v>0.86</v>
      </c>
      <c r="E17" s="172">
        <v>0.83</v>
      </c>
      <c r="F17" s="172">
        <v>0.92</v>
      </c>
      <c r="G17" s="172">
        <v>0.82</v>
      </c>
      <c r="H17" s="173" t="s">
        <v>22</v>
      </c>
      <c r="I17" s="172">
        <v>0.93</v>
      </c>
      <c r="J17" s="173" t="s">
        <v>22</v>
      </c>
      <c r="K17" s="172">
        <v>0.91</v>
      </c>
      <c r="L17" s="174">
        <v>0.8</v>
      </c>
    </row>
    <row r="18" spans="2:12" x14ac:dyDescent="0.35">
      <c r="B18" s="168">
        <v>44348</v>
      </c>
      <c r="C18" s="175" t="s">
        <v>79</v>
      </c>
      <c r="D18" s="176">
        <v>0.86</v>
      </c>
      <c r="E18" s="176">
        <v>0.84</v>
      </c>
      <c r="F18" s="176">
        <v>0.84</v>
      </c>
      <c r="G18" s="176">
        <v>0.75</v>
      </c>
      <c r="H18" s="173" t="s">
        <v>22</v>
      </c>
      <c r="I18" s="176">
        <v>0.99</v>
      </c>
      <c r="J18" s="173" t="s">
        <v>22</v>
      </c>
      <c r="K18" s="176">
        <v>0.85</v>
      </c>
      <c r="L18" s="174">
        <v>0.7</v>
      </c>
    </row>
    <row r="19" spans="2:12" x14ac:dyDescent="0.35">
      <c r="B19" s="177" t="s">
        <v>80</v>
      </c>
      <c r="C19" s="171" t="s">
        <v>78</v>
      </c>
      <c r="D19" s="178">
        <v>0.83</v>
      </c>
      <c r="E19" s="178">
        <v>0.83</v>
      </c>
      <c r="F19" s="178">
        <v>0.95</v>
      </c>
      <c r="G19" s="178">
        <v>0.73</v>
      </c>
      <c r="H19" s="173" t="s">
        <v>22</v>
      </c>
      <c r="I19" s="178">
        <v>0.99</v>
      </c>
      <c r="J19" s="173" t="s">
        <v>22</v>
      </c>
      <c r="K19" s="178">
        <v>0.92</v>
      </c>
      <c r="L19" s="179">
        <v>0.8</v>
      </c>
    </row>
    <row r="20" spans="2:12" x14ac:dyDescent="0.35">
      <c r="B20" s="177">
        <v>44378</v>
      </c>
      <c r="C20" s="175" t="s">
        <v>79</v>
      </c>
      <c r="D20" s="178">
        <v>0.87</v>
      </c>
      <c r="E20" s="178">
        <v>0.85</v>
      </c>
      <c r="F20" s="178">
        <v>0.84</v>
      </c>
      <c r="G20" s="178">
        <v>0.8</v>
      </c>
      <c r="H20" s="173" t="s">
        <v>22</v>
      </c>
      <c r="I20" s="178">
        <v>0.98</v>
      </c>
      <c r="J20" s="173" t="s">
        <v>22</v>
      </c>
      <c r="K20" s="178">
        <v>0.84</v>
      </c>
      <c r="L20" s="179">
        <v>0.7</v>
      </c>
    </row>
    <row r="21" spans="2:12" x14ac:dyDescent="0.35">
      <c r="B21" s="177">
        <v>44409</v>
      </c>
      <c r="C21" s="171" t="s">
        <v>78</v>
      </c>
      <c r="D21" s="178">
        <v>0.8</v>
      </c>
      <c r="E21" s="178">
        <v>0.79</v>
      </c>
      <c r="F21" s="178">
        <v>0.96</v>
      </c>
      <c r="G21" s="178">
        <v>0.8</v>
      </c>
      <c r="H21" s="173" t="s">
        <v>22</v>
      </c>
      <c r="I21" s="178">
        <v>0.96</v>
      </c>
      <c r="J21" s="173" t="s">
        <v>22</v>
      </c>
      <c r="K21" s="178">
        <v>0.93</v>
      </c>
      <c r="L21" s="179">
        <v>0.8</v>
      </c>
    </row>
    <row r="22" spans="2:12" x14ac:dyDescent="0.35">
      <c r="B22" s="177">
        <v>44409</v>
      </c>
      <c r="C22" s="175" t="s">
        <v>79</v>
      </c>
      <c r="D22" s="178">
        <v>0.79</v>
      </c>
      <c r="E22" s="178">
        <v>0.81</v>
      </c>
      <c r="F22" s="178">
        <v>0.84</v>
      </c>
      <c r="G22" s="178">
        <v>0.86</v>
      </c>
      <c r="H22" s="173" t="s">
        <v>22</v>
      </c>
      <c r="I22" s="178">
        <v>0.94</v>
      </c>
      <c r="J22" s="173" t="s">
        <v>22</v>
      </c>
      <c r="K22" s="178">
        <v>0.84</v>
      </c>
      <c r="L22" s="179">
        <v>0.7</v>
      </c>
    </row>
    <row r="23" spans="2:12" x14ac:dyDescent="0.35">
      <c r="B23" s="177">
        <v>44440</v>
      </c>
      <c r="C23" s="171" t="s">
        <v>78</v>
      </c>
      <c r="D23" s="178">
        <v>0.86</v>
      </c>
      <c r="E23" s="178">
        <v>0.85</v>
      </c>
      <c r="F23" s="178">
        <v>0.95</v>
      </c>
      <c r="G23" s="178">
        <v>0.82</v>
      </c>
      <c r="H23" s="173" t="s">
        <v>22</v>
      </c>
      <c r="I23" s="178">
        <v>1</v>
      </c>
      <c r="J23" s="173" t="s">
        <v>22</v>
      </c>
      <c r="K23" s="178">
        <v>0.93</v>
      </c>
      <c r="L23" s="179">
        <v>0.8</v>
      </c>
    </row>
    <row r="24" spans="2:12" x14ac:dyDescent="0.35">
      <c r="B24" s="177">
        <v>44440</v>
      </c>
      <c r="C24" s="175" t="s">
        <v>79</v>
      </c>
      <c r="D24" s="178">
        <v>0.89</v>
      </c>
      <c r="E24" s="178">
        <v>0.86</v>
      </c>
      <c r="F24" s="178">
        <v>0.84</v>
      </c>
      <c r="G24" s="178">
        <v>0.84</v>
      </c>
      <c r="H24" s="173" t="s">
        <v>22</v>
      </c>
      <c r="I24" s="178">
        <v>1</v>
      </c>
      <c r="J24" s="173" t="s">
        <v>22</v>
      </c>
      <c r="K24" s="178">
        <v>0.84</v>
      </c>
      <c r="L24" s="179">
        <v>0.7</v>
      </c>
    </row>
    <row r="25" spans="2:12" x14ac:dyDescent="0.35">
      <c r="B25" s="177">
        <v>44470</v>
      </c>
      <c r="C25" s="171" t="s">
        <v>78</v>
      </c>
      <c r="D25" s="178">
        <v>0.88</v>
      </c>
      <c r="E25" s="178">
        <v>0.78</v>
      </c>
      <c r="F25" s="178">
        <v>0.96</v>
      </c>
      <c r="G25" s="178">
        <v>0.71</v>
      </c>
      <c r="H25" s="173" t="s">
        <v>22</v>
      </c>
      <c r="I25" s="178">
        <v>0.95</v>
      </c>
      <c r="J25" s="173" t="s">
        <v>22</v>
      </c>
      <c r="K25" s="178">
        <v>0.89</v>
      </c>
      <c r="L25" s="179">
        <v>0.8</v>
      </c>
    </row>
    <row r="26" spans="2:12" x14ac:dyDescent="0.35">
      <c r="B26" s="177">
        <v>44471</v>
      </c>
      <c r="C26" s="175" t="s">
        <v>79</v>
      </c>
      <c r="D26" s="180">
        <v>0.88</v>
      </c>
      <c r="E26" s="180">
        <v>0.75</v>
      </c>
      <c r="F26" s="180">
        <v>0.84</v>
      </c>
      <c r="G26" s="180">
        <v>0.7</v>
      </c>
      <c r="H26" s="173" t="s">
        <v>22</v>
      </c>
      <c r="I26" s="180">
        <v>0.95</v>
      </c>
      <c r="J26" s="173" t="s">
        <v>22</v>
      </c>
      <c r="K26" s="180">
        <v>0.81</v>
      </c>
      <c r="L26" s="181">
        <v>0.7</v>
      </c>
    </row>
    <row r="27" spans="2:12" x14ac:dyDescent="0.35">
      <c r="B27" s="177">
        <v>44501</v>
      </c>
      <c r="C27" s="171" t="s">
        <v>78</v>
      </c>
      <c r="D27" s="178">
        <v>0.83</v>
      </c>
      <c r="E27" s="178">
        <v>0.75</v>
      </c>
      <c r="F27" s="178">
        <v>0.95</v>
      </c>
      <c r="G27" s="178">
        <v>0.72</v>
      </c>
      <c r="H27" s="173" t="s">
        <v>22</v>
      </c>
      <c r="I27" s="178">
        <v>1</v>
      </c>
      <c r="J27" s="173" t="s">
        <v>22</v>
      </c>
      <c r="K27" s="178">
        <v>0.88</v>
      </c>
      <c r="L27" s="179">
        <v>0.8</v>
      </c>
    </row>
    <row r="28" spans="2:12" x14ac:dyDescent="0.35">
      <c r="B28" s="177">
        <v>44502</v>
      </c>
      <c r="C28" s="175" t="s">
        <v>79</v>
      </c>
      <c r="D28" s="180">
        <v>0.81</v>
      </c>
      <c r="E28" s="180">
        <v>0.73</v>
      </c>
      <c r="F28" s="180">
        <v>0.84</v>
      </c>
      <c r="G28" s="180">
        <v>0.7</v>
      </c>
      <c r="H28" s="173" t="s">
        <v>22</v>
      </c>
      <c r="I28" s="180">
        <v>1</v>
      </c>
      <c r="J28" s="173" t="s">
        <v>22</v>
      </c>
      <c r="K28" s="180">
        <v>0.8</v>
      </c>
      <c r="L28" s="181">
        <v>0.7</v>
      </c>
    </row>
    <row r="29" spans="2:12" x14ac:dyDescent="0.35">
      <c r="B29" s="177">
        <v>44531</v>
      </c>
      <c r="C29" s="171" t="s">
        <v>78</v>
      </c>
      <c r="D29" s="178">
        <v>0.82</v>
      </c>
      <c r="E29" s="178">
        <v>0.74</v>
      </c>
      <c r="F29" s="178">
        <v>0.96</v>
      </c>
      <c r="G29" s="178">
        <v>0.64</v>
      </c>
      <c r="H29" s="173" t="s">
        <v>22</v>
      </c>
      <c r="I29" s="178">
        <v>0.92</v>
      </c>
      <c r="J29" s="173" t="s">
        <v>22</v>
      </c>
      <c r="K29" s="178">
        <v>0.87</v>
      </c>
      <c r="L29" s="179">
        <v>0.8</v>
      </c>
    </row>
    <row r="30" spans="2:12" x14ac:dyDescent="0.35">
      <c r="B30" s="177">
        <v>44532</v>
      </c>
      <c r="C30" s="175" t="s">
        <v>79</v>
      </c>
      <c r="D30" s="180">
        <v>0.87</v>
      </c>
      <c r="E30" s="180">
        <v>0.75</v>
      </c>
      <c r="F30" s="180">
        <v>0.82</v>
      </c>
      <c r="G30" s="180">
        <v>0.6</v>
      </c>
      <c r="H30" s="173" t="s">
        <v>22</v>
      </c>
      <c r="I30" s="180">
        <v>1</v>
      </c>
      <c r="J30" s="173" t="s">
        <v>22</v>
      </c>
      <c r="K30" s="180">
        <v>0.78</v>
      </c>
      <c r="L30" s="181">
        <v>0.7</v>
      </c>
    </row>
    <row r="31" spans="2:12" x14ac:dyDescent="0.35">
      <c r="B31" s="168">
        <v>44562</v>
      </c>
      <c r="C31" s="162" t="s">
        <v>78</v>
      </c>
      <c r="D31" s="172">
        <v>0.88</v>
      </c>
      <c r="E31" s="172">
        <v>0.79</v>
      </c>
      <c r="F31" s="172">
        <v>0.95</v>
      </c>
      <c r="G31" s="172">
        <v>0.84</v>
      </c>
      <c r="H31" s="173" t="s">
        <v>22</v>
      </c>
      <c r="I31" s="172">
        <v>0.92</v>
      </c>
      <c r="J31" s="173" t="s">
        <v>22</v>
      </c>
      <c r="K31" s="172">
        <v>0.92</v>
      </c>
      <c r="L31" s="179">
        <v>0.8</v>
      </c>
    </row>
    <row r="32" spans="2:12" x14ac:dyDescent="0.35">
      <c r="B32" s="182">
        <v>44562</v>
      </c>
      <c r="C32" s="167" t="s">
        <v>79</v>
      </c>
      <c r="D32" s="176">
        <v>0.86</v>
      </c>
      <c r="E32" s="176">
        <v>0.78</v>
      </c>
      <c r="F32" s="176">
        <v>0.81</v>
      </c>
      <c r="G32" s="176">
        <v>0.8</v>
      </c>
      <c r="H32" s="173" t="s">
        <v>22</v>
      </c>
      <c r="I32" s="176">
        <v>0.82</v>
      </c>
      <c r="J32" s="173" t="s">
        <v>22</v>
      </c>
      <c r="K32" s="176">
        <v>0.82</v>
      </c>
      <c r="L32" s="181">
        <v>0.7</v>
      </c>
    </row>
    <row r="33" spans="2:12" x14ac:dyDescent="0.35">
      <c r="B33" s="168">
        <v>44593</v>
      </c>
      <c r="C33" s="162" t="s">
        <v>78</v>
      </c>
      <c r="D33" s="172">
        <v>0.85</v>
      </c>
      <c r="E33" s="172">
        <v>0.86</v>
      </c>
      <c r="F33" s="172">
        <v>0.95</v>
      </c>
      <c r="G33" s="172">
        <v>0.78</v>
      </c>
      <c r="H33" s="173" t="s">
        <v>22</v>
      </c>
      <c r="I33" s="172">
        <v>0.92</v>
      </c>
      <c r="J33" s="173" t="s">
        <v>22</v>
      </c>
      <c r="K33" s="172">
        <v>0.92</v>
      </c>
      <c r="L33" s="179">
        <v>0.8</v>
      </c>
    </row>
    <row r="34" spans="2:12" x14ac:dyDescent="0.35">
      <c r="B34" s="182">
        <v>44593</v>
      </c>
      <c r="C34" s="167" t="s">
        <v>79</v>
      </c>
      <c r="D34" s="176">
        <v>0.86</v>
      </c>
      <c r="E34" s="176">
        <v>0.86</v>
      </c>
      <c r="F34" s="176">
        <v>0.8</v>
      </c>
      <c r="G34" s="176">
        <v>0.82</v>
      </c>
      <c r="H34" s="173" t="s">
        <v>22</v>
      </c>
      <c r="I34" s="176">
        <v>0.83</v>
      </c>
      <c r="J34" s="173" t="s">
        <v>22</v>
      </c>
      <c r="K34" s="176">
        <v>0.82</v>
      </c>
      <c r="L34" s="181">
        <v>0.7</v>
      </c>
    </row>
    <row r="35" spans="2:12" x14ac:dyDescent="0.35">
      <c r="B35" s="168">
        <v>44621</v>
      </c>
      <c r="C35" s="162" t="s">
        <v>78</v>
      </c>
      <c r="D35" s="172">
        <v>0.88</v>
      </c>
      <c r="E35" s="172">
        <v>0.79</v>
      </c>
      <c r="F35" s="172">
        <v>0.96</v>
      </c>
      <c r="G35" s="172">
        <v>0.88</v>
      </c>
      <c r="H35" s="173" t="s">
        <v>22</v>
      </c>
      <c r="I35" s="172">
        <v>1</v>
      </c>
      <c r="J35" s="173" t="s">
        <v>22</v>
      </c>
      <c r="K35" s="172">
        <v>0.94</v>
      </c>
      <c r="L35" s="179">
        <v>0.8</v>
      </c>
    </row>
    <row r="36" spans="2:12" x14ac:dyDescent="0.35">
      <c r="B36" s="182">
        <v>44621</v>
      </c>
      <c r="C36" s="167" t="s">
        <v>79</v>
      </c>
      <c r="D36" s="176">
        <v>0.91</v>
      </c>
      <c r="E36" s="176">
        <v>0.87</v>
      </c>
      <c r="F36" s="176">
        <v>0.83</v>
      </c>
      <c r="G36" s="176">
        <v>0.88</v>
      </c>
      <c r="H36" s="173" t="s">
        <v>22</v>
      </c>
      <c r="I36" s="176">
        <v>1</v>
      </c>
      <c r="J36" s="173" t="s">
        <v>22</v>
      </c>
      <c r="K36" s="176">
        <v>0.85</v>
      </c>
      <c r="L36" s="181">
        <v>0.7</v>
      </c>
    </row>
    <row r="37" spans="2:12" x14ac:dyDescent="0.35">
      <c r="B37" s="183" t="s">
        <v>81</v>
      </c>
      <c r="C37" s="184" t="s">
        <v>78</v>
      </c>
      <c r="D37" s="185">
        <v>0.88</v>
      </c>
      <c r="E37" s="185">
        <v>0.79</v>
      </c>
      <c r="F37" s="185">
        <v>0.96</v>
      </c>
      <c r="G37" s="185">
        <v>0.83</v>
      </c>
      <c r="H37" s="186" t="s">
        <v>22</v>
      </c>
      <c r="I37" s="185">
        <v>0.93</v>
      </c>
      <c r="J37" s="186" t="s">
        <v>22</v>
      </c>
      <c r="K37" s="185">
        <v>0.92</v>
      </c>
      <c r="L37" s="185">
        <v>0.8</v>
      </c>
    </row>
    <row r="38" spans="2:12" x14ac:dyDescent="0.35">
      <c r="B38" s="183" t="s">
        <v>81</v>
      </c>
      <c r="C38" s="187" t="s">
        <v>79</v>
      </c>
      <c r="D38" s="188">
        <v>0.88</v>
      </c>
      <c r="E38" s="188">
        <v>0.81</v>
      </c>
      <c r="F38" s="188">
        <v>0.81</v>
      </c>
      <c r="G38" s="188">
        <v>0.84</v>
      </c>
      <c r="H38" s="189" t="s">
        <v>22</v>
      </c>
      <c r="I38" s="188">
        <v>0.86</v>
      </c>
      <c r="J38" s="189" t="s">
        <v>22</v>
      </c>
      <c r="K38" s="188">
        <v>0.82</v>
      </c>
      <c r="L38" s="188">
        <v>0.7</v>
      </c>
    </row>
    <row r="39" spans="2:12" x14ac:dyDescent="0.35">
      <c r="B39" s="182">
        <v>44652</v>
      </c>
      <c r="C39" s="162" t="s">
        <v>78</v>
      </c>
      <c r="D39" s="176">
        <v>0.9</v>
      </c>
      <c r="E39" s="176">
        <v>0.87</v>
      </c>
      <c r="F39" s="176">
        <v>0.96924829157175396</v>
      </c>
      <c r="G39" s="176">
        <v>0.85329999999999995</v>
      </c>
      <c r="H39" s="190" t="s">
        <v>22</v>
      </c>
      <c r="I39" s="176">
        <v>1</v>
      </c>
      <c r="J39" s="190" t="s">
        <v>22</v>
      </c>
      <c r="K39" s="176">
        <v>0.95</v>
      </c>
      <c r="L39" s="191">
        <v>0.8</v>
      </c>
    </row>
    <row r="40" spans="2:12" x14ac:dyDescent="0.35">
      <c r="B40" s="182">
        <v>44652</v>
      </c>
      <c r="C40" s="167" t="s">
        <v>79</v>
      </c>
      <c r="D40" s="176">
        <v>0.89800000000000002</v>
      </c>
      <c r="E40" s="176">
        <v>0.90480000000000005</v>
      </c>
      <c r="F40" s="176">
        <v>0.82750000000000001</v>
      </c>
      <c r="G40" s="176">
        <v>0.89329999999999998</v>
      </c>
      <c r="H40" s="190" t="s">
        <v>22</v>
      </c>
      <c r="I40" s="176">
        <v>1</v>
      </c>
      <c r="J40" s="190" t="s">
        <v>22</v>
      </c>
      <c r="K40" s="176">
        <v>0.85</v>
      </c>
      <c r="L40" s="174">
        <v>0.7</v>
      </c>
    </row>
    <row r="41" spans="2:12" x14ac:dyDescent="0.35">
      <c r="B41" s="182">
        <v>44682</v>
      </c>
      <c r="C41" s="162" t="s">
        <v>78</v>
      </c>
      <c r="D41" s="176">
        <v>0.9</v>
      </c>
      <c r="E41" s="176">
        <v>0.84750000000000003</v>
      </c>
      <c r="F41" s="176">
        <v>0.9516</v>
      </c>
      <c r="G41" s="176">
        <v>0.86839999999999995</v>
      </c>
      <c r="H41" s="190" t="s">
        <v>22</v>
      </c>
      <c r="I41" s="176">
        <v>1</v>
      </c>
      <c r="J41" s="190" t="s">
        <v>22</v>
      </c>
      <c r="K41" s="176">
        <v>0.93210000000000004</v>
      </c>
      <c r="L41" s="191">
        <v>0.8</v>
      </c>
    </row>
    <row r="42" spans="2:12" x14ac:dyDescent="0.35">
      <c r="B42" s="182">
        <v>44682</v>
      </c>
      <c r="C42" s="167" t="s">
        <v>79</v>
      </c>
      <c r="D42" s="176">
        <v>0.93</v>
      </c>
      <c r="E42" s="176">
        <v>0.85</v>
      </c>
      <c r="F42" s="176">
        <v>0.82030000000000003</v>
      </c>
      <c r="G42" s="176">
        <v>0.88160000000000005</v>
      </c>
      <c r="H42" s="190" t="s">
        <v>22</v>
      </c>
      <c r="I42" s="176">
        <v>1</v>
      </c>
      <c r="J42" s="190" t="s">
        <v>22</v>
      </c>
      <c r="K42" s="176">
        <v>0.83450000000000002</v>
      </c>
      <c r="L42" s="174">
        <v>0.7</v>
      </c>
    </row>
    <row r="43" spans="2:12" x14ac:dyDescent="0.35">
      <c r="B43" s="182">
        <v>44713</v>
      </c>
      <c r="C43" s="162" t="s">
        <v>78</v>
      </c>
      <c r="D43" s="176">
        <v>0.86</v>
      </c>
      <c r="E43" s="176">
        <v>0.78159999999999996</v>
      </c>
      <c r="F43" s="176">
        <v>0.94910000000000005</v>
      </c>
      <c r="G43" s="176">
        <v>0.82630000000000003</v>
      </c>
      <c r="H43" s="190" t="s">
        <v>22</v>
      </c>
      <c r="I43" s="176">
        <v>1</v>
      </c>
      <c r="J43" s="190" t="s">
        <v>22</v>
      </c>
      <c r="K43" s="176">
        <v>0.91439999999999999</v>
      </c>
      <c r="L43" s="191">
        <v>0.8</v>
      </c>
    </row>
    <row r="44" spans="2:12" x14ac:dyDescent="0.35">
      <c r="B44" s="182">
        <v>44713</v>
      </c>
      <c r="C44" s="167" t="s">
        <v>79</v>
      </c>
      <c r="D44" s="176">
        <v>0.84060000000000001</v>
      </c>
      <c r="E44" s="176">
        <v>0.84950000000000003</v>
      </c>
      <c r="F44" s="176">
        <v>0.8337</v>
      </c>
      <c r="G44" s="176">
        <v>0.84209999999999996</v>
      </c>
      <c r="H44" s="190" t="s">
        <v>22</v>
      </c>
      <c r="I44" s="176">
        <v>1</v>
      </c>
      <c r="J44" s="190" t="s">
        <v>22</v>
      </c>
      <c r="K44" s="176">
        <v>0.83720000000000006</v>
      </c>
      <c r="L44" s="174">
        <v>0.7</v>
      </c>
    </row>
    <row r="45" spans="2:12" x14ac:dyDescent="0.35">
      <c r="B45" s="192" t="s">
        <v>82</v>
      </c>
      <c r="C45" s="184" t="s">
        <v>78</v>
      </c>
      <c r="D45" s="193">
        <v>0.88419999999999999</v>
      </c>
      <c r="E45" s="193">
        <v>0.81930000000000003</v>
      </c>
      <c r="F45" s="193">
        <v>0.95489999999999997</v>
      </c>
      <c r="G45" s="193">
        <v>0.83299999999999996</v>
      </c>
      <c r="H45" s="194" t="s">
        <v>22</v>
      </c>
      <c r="I45" s="193">
        <v>1</v>
      </c>
      <c r="J45" s="194" t="s">
        <v>22</v>
      </c>
      <c r="K45" s="193">
        <v>0.92659999999999998</v>
      </c>
      <c r="L45" s="185">
        <v>0.8</v>
      </c>
    </row>
    <row r="46" spans="2:12" x14ac:dyDescent="0.35">
      <c r="B46" s="183" t="s">
        <v>82</v>
      </c>
      <c r="C46" s="187" t="s">
        <v>79</v>
      </c>
      <c r="D46" s="195">
        <v>0.88949999999999996</v>
      </c>
      <c r="E46" s="195">
        <v>0.85940000000000005</v>
      </c>
      <c r="F46" s="195">
        <v>0.82709999999999995</v>
      </c>
      <c r="G46" s="195">
        <v>0.85099999999999998</v>
      </c>
      <c r="H46" s="196" t="s">
        <v>22</v>
      </c>
      <c r="I46" s="195">
        <v>1</v>
      </c>
      <c r="J46" s="196" t="s">
        <v>22</v>
      </c>
      <c r="K46" s="195">
        <v>0.83579999999999999</v>
      </c>
      <c r="L46" s="188">
        <v>0.7</v>
      </c>
    </row>
    <row r="47" spans="2:12" x14ac:dyDescent="0.35">
      <c r="B47" s="177">
        <v>44743</v>
      </c>
      <c r="C47" s="162" t="s">
        <v>78</v>
      </c>
      <c r="D47" s="172">
        <v>0.96550000000000002</v>
      </c>
      <c r="E47" s="172">
        <v>0.78790000000000004</v>
      </c>
      <c r="F47" s="172">
        <v>0.9728</v>
      </c>
      <c r="G47" s="172">
        <v>0.875</v>
      </c>
      <c r="H47" s="173" t="s">
        <v>22</v>
      </c>
      <c r="I47" s="172">
        <v>1</v>
      </c>
      <c r="J47" s="173" t="s">
        <v>22</v>
      </c>
      <c r="K47" s="172">
        <v>0.93910000000000005</v>
      </c>
      <c r="L47" s="197">
        <v>0.8</v>
      </c>
    </row>
    <row r="48" spans="2:12" x14ac:dyDescent="0.35">
      <c r="B48" s="177">
        <v>44743</v>
      </c>
      <c r="C48" s="167" t="s">
        <v>79</v>
      </c>
      <c r="D48" s="172">
        <v>0.96550000000000002</v>
      </c>
      <c r="E48" s="172">
        <v>0.84470000000000001</v>
      </c>
      <c r="F48" s="172">
        <v>0.85209999999999997</v>
      </c>
      <c r="G48" s="172">
        <v>0.91669999999999996</v>
      </c>
      <c r="H48" s="173" t="s">
        <v>22</v>
      </c>
      <c r="I48" s="172">
        <v>1</v>
      </c>
      <c r="J48" s="173" t="s">
        <v>22</v>
      </c>
      <c r="K48" s="172">
        <v>0.86219999999999997</v>
      </c>
      <c r="L48" s="198">
        <v>0.7</v>
      </c>
    </row>
    <row r="49" spans="2:12" x14ac:dyDescent="0.35">
      <c r="B49" s="177">
        <v>44774</v>
      </c>
      <c r="C49" s="162" t="s">
        <v>78</v>
      </c>
      <c r="D49" s="172">
        <v>0.90100000000000002</v>
      </c>
      <c r="E49" s="172">
        <v>0.80989999999999995</v>
      </c>
      <c r="F49" s="172">
        <v>0.96060000000000001</v>
      </c>
      <c r="G49" s="172">
        <v>0.87050000000000005</v>
      </c>
      <c r="H49" s="173" t="s">
        <v>22</v>
      </c>
      <c r="I49" s="173" t="s">
        <v>22</v>
      </c>
      <c r="J49" s="173" t="s">
        <v>22</v>
      </c>
      <c r="K49" s="172">
        <v>0.93179999999999996</v>
      </c>
      <c r="L49" s="197">
        <v>0.8</v>
      </c>
    </row>
    <row r="50" spans="2:12" x14ac:dyDescent="0.35">
      <c r="B50" s="177">
        <v>44774</v>
      </c>
      <c r="C50" s="167" t="s">
        <v>79</v>
      </c>
      <c r="D50" s="172">
        <v>0.90100000000000002</v>
      </c>
      <c r="E50" s="172">
        <v>0.85950000000000004</v>
      </c>
      <c r="F50" s="172">
        <v>0.83250000000000002</v>
      </c>
      <c r="G50" s="172">
        <v>0.89929999999999999</v>
      </c>
      <c r="H50" s="173" t="s">
        <v>22</v>
      </c>
      <c r="I50" s="173" t="s">
        <v>22</v>
      </c>
      <c r="J50" s="173" t="s">
        <v>22</v>
      </c>
      <c r="K50" s="172">
        <v>0.8448</v>
      </c>
      <c r="L50" s="198">
        <v>0.7</v>
      </c>
    </row>
    <row r="51" spans="2:12" x14ac:dyDescent="0.35">
      <c r="B51" s="177">
        <v>44805</v>
      </c>
      <c r="C51" s="162" t="s">
        <v>78</v>
      </c>
      <c r="D51" s="172">
        <v>0.92769999999999997</v>
      </c>
      <c r="E51" s="172">
        <v>0.78139999999999998</v>
      </c>
      <c r="F51" s="172">
        <v>0.95089999999999997</v>
      </c>
      <c r="G51" s="172">
        <v>0.8417</v>
      </c>
      <c r="H51" s="173" t="s">
        <v>22</v>
      </c>
      <c r="I51" s="173" t="s">
        <v>22</v>
      </c>
      <c r="J51" s="173" t="s">
        <v>22</v>
      </c>
      <c r="K51" s="172">
        <v>0.91539999999999999</v>
      </c>
      <c r="L51" s="197">
        <v>0.8</v>
      </c>
    </row>
    <row r="52" spans="2:12" x14ac:dyDescent="0.35">
      <c r="B52" s="177">
        <v>44805</v>
      </c>
      <c r="C52" s="167" t="s">
        <v>79</v>
      </c>
      <c r="D52" s="172">
        <v>0.95179999999999998</v>
      </c>
      <c r="E52" s="172">
        <v>0.77729999999999999</v>
      </c>
      <c r="F52" s="172">
        <v>0.83899999999999997</v>
      </c>
      <c r="G52" s="172">
        <v>0.8417</v>
      </c>
      <c r="H52" s="173" t="s">
        <v>22</v>
      </c>
      <c r="I52" s="173" t="s">
        <v>22</v>
      </c>
      <c r="J52" s="173" t="s">
        <v>22</v>
      </c>
      <c r="K52" s="172">
        <v>0.83509999999999995</v>
      </c>
      <c r="L52" s="198">
        <v>0.7</v>
      </c>
    </row>
    <row r="53" spans="2:12" x14ac:dyDescent="0.35">
      <c r="B53" s="192" t="s">
        <v>83</v>
      </c>
      <c r="C53" s="184" t="s">
        <v>78</v>
      </c>
      <c r="D53" s="193">
        <v>0.92989999999999995</v>
      </c>
      <c r="E53" s="193">
        <v>0.79279999999999995</v>
      </c>
      <c r="F53" s="193">
        <v>0.96199999999999997</v>
      </c>
      <c r="G53" s="193">
        <v>0.86319999999999997</v>
      </c>
      <c r="H53" s="194" t="s">
        <v>22</v>
      </c>
      <c r="I53" s="193">
        <v>0.85709999999999997</v>
      </c>
      <c r="J53" s="194" t="s">
        <v>22</v>
      </c>
      <c r="K53" s="193">
        <v>0.9294</v>
      </c>
      <c r="L53" s="185">
        <v>0.8</v>
      </c>
    </row>
    <row r="54" spans="2:12" x14ac:dyDescent="0.35">
      <c r="B54" s="183" t="s">
        <v>83</v>
      </c>
      <c r="C54" s="187" t="s">
        <v>79</v>
      </c>
      <c r="D54" s="193">
        <v>0.93730000000000002</v>
      </c>
      <c r="E54" s="193">
        <v>0.82740000000000002</v>
      </c>
      <c r="F54" s="193">
        <v>0.84130000000000005</v>
      </c>
      <c r="G54" s="193">
        <v>0.88790000000000002</v>
      </c>
      <c r="H54" s="194" t="s">
        <v>22</v>
      </c>
      <c r="I54" s="193">
        <v>0.85709999999999997</v>
      </c>
      <c r="J54" s="194" t="s">
        <v>22</v>
      </c>
      <c r="K54" s="193">
        <v>0.84799999999999998</v>
      </c>
      <c r="L54" s="188">
        <v>0.7</v>
      </c>
    </row>
    <row r="55" spans="2:12" x14ac:dyDescent="0.35">
      <c r="B55" s="199">
        <v>44835</v>
      </c>
      <c r="C55" s="162" t="s">
        <v>78</v>
      </c>
      <c r="D55" s="172">
        <v>0.96150000000000002</v>
      </c>
      <c r="E55" s="172">
        <v>0.84519999999999995</v>
      </c>
      <c r="F55" s="172">
        <v>0.95879999999999999</v>
      </c>
      <c r="G55" s="172">
        <v>0.8609</v>
      </c>
      <c r="H55" s="173" t="s">
        <v>22</v>
      </c>
      <c r="I55" s="173" t="s">
        <v>22</v>
      </c>
      <c r="J55" s="200" t="s">
        <v>22</v>
      </c>
      <c r="K55" s="172">
        <v>0.93910000000000005</v>
      </c>
      <c r="L55" s="197">
        <v>0.8</v>
      </c>
    </row>
    <row r="56" spans="2:12" x14ac:dyDescent="0.35">
      <c r="B56" s="177">
        <v>44835</v>
      </c>
      <c r="C56" s="167" t="s">
        <v>79</v>
      </c>
      <c r="D56" s="172">
        <v>0.96150000000000002</v>
      </c>
      <c r="E56" s="176">
        <v>0.85709999999999997</v>
      </c>
      <c r="F56" s="176">
        <v>0.84179999999999999</v>
      </c>
      <c r="G56" s="176">
        <v>0.85709999999999997</v>
      </c>
      <c r="H56" s="190" t="s">
        <v>22</v>
      </c>
      <c r="I56" s="190" t="s">
        <v>22</v>
      </c>
      <c r="J56" s="200" t="s">
        <v>22</v>
      </c>
      <c r="K56" s="176">
        <v>0.85119999999999996</v>
      </c>
      <c r="L56" s="198">
        <v>0.7</v>
      </c>
    </row>
    <row r="57" spans="2:12" x14ac:dyDescent="0.35">
      <c r="B57" s="168">
        <v>44866</v>
      </c>
      <c r="C57" s="162" t="s">
        <v>78</v>
      </c>
      <c r="D57" s="172">
        <v>0.91579999999999995</v>
      </c>
      <c r="E57" s="172">
        <v>0.74099999999999999</v>
      </c>
      <c r="F57" s="172">
        <v>0.96050000000000002</v>
      </c>
      <c r="G57" s="172">
        <v>0.86670000000000003</v>
      </c>
      <c r="H57" s="173" t="s">
        <v>22</v>
      </c>
      <c r="I57" s="172">
        <v>0.73329999999999995</v>
      </c>
      <c r="J57" s="200" t="s">
        <v>22</v>
      </c>
      <c r="K57" s="172">
        <v>0.92310000000000003</v>
      </c>
      <c r="L57" s="197">
        <v>0.8</v>
      </c>
    </row>
    <row r="58" spans="2:12" x14ac:dyDescent="0.35">
      <c r="B58" s="182">
        <v>44866</v>
      </c>
      <c r="C58" s="167" t="s">
        <v>79</v>
      </c>
      <c r="D58" s="176">
        <v>0.91579999999999995</v>
      </c>
      <c r="E58" s="176">
        <v>0.75700000000000001</v>
      </c>
      <c r="F58" s="176">
        <v>0.84970000000000001</v>
      </c>
      <c r="G58" s="176">
        <v>0.85189999999999999</v>
      </c>
      <c r="H58" s="190" t="s">
        <v>22</v>
      </c>
      <c r="I58" s="176">
        <v>0.73329999999999995</v>
      </c>
      <c r="J58" s="200" t="s">
        <v>22</v>
      </c>
      <c r="K58" s="176">
        <v>0.84030000000000005</v>
      </c>
      <c r="L58" s="198">
        <v>0.7</v>
      </c>
    </row>
    <row r="59" spans="2:12" x14ac:dyDescent="0.35">
      <c r="B59" s="168">
        <v>44896</v>
      </c>
      <c r="C59" s="162" t="s">
        <v>78</v>
      </c>
      <c r="D59" s="172">
        <v>0.90910000000000002</v>
      </c>
      <c r="E59" s="172">
        <v>0.8256</v>
      </c>
      <c r="F59" s="172">
        <v>0.95320000000000005</v>
      </c>
      <c r="G59" s="172">
        <v>0.85370000000000001</v>
      </c>
      <c r="H59" s="173" t="s">
        <v>22</v>
      </c>
      <c r="I59" s="172">
        <v>0.625</v>
      </c>
      <c r="J59" s="200" t="s">
        <v>22</v>
      </c>
      <c r="K59" s="172">
        <v>0.92759999999999998</v>
      </c>
      <c r="L59" s="174">
        <v>0.8</v>
      </c>
    </row>
    <row r="60" spans="2:12" x14ac:dyDescent="0.35">
      <c r="B60" s="168">
        <v>44896</v>
      </c>
      <c r="C60" s="167" t="s">
        <v>79</v>
      </c>
      <c r="D60" s="172">
        <v>0.90910000000000002</v>
      </c>
      <c r="E60" s="172">
        <v>0.87180000000000002</v>
      </c>
      <c r="F60" s="172">
        <v>0.8337</v>
      </c>
      <c r="G60" s="172">
        <v>0.86990000000000001</v>
      </c>
      <c r="H60" s="173" t="s">
        <v>22</v>
      </c>
      <c r="I60" s="172">
        <v>0.625</v>
      </c>
      <c r="J60" s="200" t="s">
        <v>22</v>
      </c>
      <c r="K60" s="172">
        <v>0.84350000000000003</v>
      </c>
      <c r="L60" s="174">
        <v>0.7</v>
      </c>
    </row>
    <row r="61" spans="2:12" x14ac:dyDescent="0.35">
      <c r="B61" s="192" t="s">
        <v>84</v>
      </c>
      <c r="C61" s="184" t="s">
        <v>78</v>
      </c>
      <c r="D61" s="193">
        <v>0.92259999999999998</v>
      </c>
      <c r="E61" s="193">
        <v>0.85760000000000003</v>
      </c>
      <c r="F61" s="193">
        <v>0.94499999999999995</v>
      </c>
      <c r="G61" s="193">
        <v>0.88070000000000004</v>
      </c>
      <c r="H61" s="194" t="s">
        <v>22</v>
      </c>
      <c r="I61" s="193">
        <v>0.9375</v>
      </c>
      <c r="J61" s="194" t="s">
        <v>22</v>
      </c>
      <c r="K61" s="193">
        <v>0.9274</v>
      </c>
      <c r="L61" s="188">
        <v>0.8</v>
      </c>
    </row>
    <row r="62" spans="2:12" x14ac:dyDescent="0.35">
      <c r="B62" s="192" t="s">
        <v>84</v>
      </c>
      <c r="C62" s="187" t="s">
        <v>79</v>
      </c>
      <c r="D62" s="195">
        <v>0.84289999999999998</v>
      </c>
      <c r="E62" s="195">
        <v>0.88890000000000002</v>
      </c>
      <c r="F62" s="195">
        <v>0.83550000000000002</v>
      </c>
      <c r="G62" s="195">
        <v>0.88990000000000002</v>
      </c>
      <c r="H62" s="196" t="s">
        <v>22</v>
      </c>
      <c r="I62" s="195">
        <v>0.85</v>
      </c>
      <c r="J62" s="194" t="s">
        <v>22</v>
      </c>
      <c r="K62" s="195">
        <v>0.84730000000000005</v>
      </c>
      <c r="L62" s="185">
        <v>0.7</v>
      </c>
    </row>
    <row r="63" spans="2:12" x14ac:dyDescent="0.35">
      <c r="B63" s="168">
        <v>44927</v>
      </c>
      <c r="C63" s="162" t="s">
        <v>78</v>
      </c>
      <c r="D63" s="172">
        <v>0.91859999999999997</v>
      </c>
      <c r="E63" s="172">
        <v>0.86860000000000004</v>
      </c>
      <c r="F63" s="172">
        <v>0.95289999999999997</v>
      </c>
      <c r="G63" s="172">
        <v>0.98380000000000001</v>
      </c>
      <c r="H63" s="173" t="s">
        <v>22</v>
      </c>
      <c r="I63" s="172">
        <v>0.6</v>
      </c>
      <c r="J63" s="200" t="s">
        <v>22</v>
      </c>
      <c r="K63" s="172">
        <v>0.94210000000000005</v>
      </c>
      <c r="L63" s="174">
        <v>0.8</v>
      </c>
    </row>
    <row r="64" spans="2:12" x14ac:dyDescent="0.35">
      <c r="B64" s="182">
        <v>44927</v>
      </c>
      <c r="C64" s="167" t="s">
        <v>79</v>
      </c>
      <c r="D64" s="176">
        <v>0.88370000000000004</v>
      </c>
      <c r="E64" s="176">
        <v>0.89139999999999997</v>
      </c>
      <c r="F64" s="176">
        <v>0.84750000000000003</v>
      </c>
      <c r="G64" s="176">
        <v>0.92310000000000003</v>
      </c>
      <c r="H64" s="190" t="s">
        <v>22</v>
      </c>
      <c r="I64" s="176">
        <v>0.6</v>
      </c>
      <c r="J64" s="200" t="s">
        <v>22</v>
      </c>
      <c r="K64" s="176">
        <v>0.85699999999999998</v>
      </c>
      <c r="L64" s="174">
        <v>0.7</v>
      </c>
    </row>
    <row r="65" spans="2:12" x14ac:dyDescent="0.35">
      <c r="B65" s="182">
        <v>44959</v>
      </c>
      <c r="C65" s="162" t="s">
        <v>78</v>
      </c>
      <c r="D65" s="172">
        <v>0.91349999999999998</v>
      </c>
      <c r="E65" s="172">
        <v>0.86519999999999997</v>
      </c>
      <c r="F65" s="172">
        <v>0.95169999999999999</v>
      </c>
      <c r="G65" s="172">
        <v>0.82399999999999995</v>
      </c>
      <c r="H65" s="173" t="s">
        <v>22</v>
      </c>
      <c r="I65" s="172">
        <v>0.75</v>
      </c>
      <c r="J65" s="200" t="s">
        <v>22</v>
      </c>
      <c r="K65" s="172">
        <v>0.93930000000000002</v>
      </c>
      <c r="L65" s="174">
        <v>0.8</v>
      </c>
    </row>
    <row r="66" spans="2:12" x14ac:dyDescent="0.35">
      <c r="B66" s="182">
        <v>44960</v>
      </c>
      <c r="C66" s="167" t="s">
        <v>79</v>
      </c>
      <c r="D66" s="172">
        <v>0.95179999999999998</v>
      </c>
      <c r="E66" s="172">
        <v>0.87390000000000001</v>
      </c>
      <c r="F66" s="172">
        <v>0.83140000000000003</v>
      </c>
      <c r="G66" s="172">
        <v>0.82399999999999995</v>
      </c>
      <c r="H66" s="173" t="s">
        <v>22</v>
      </c>
      <c r="I66" s="172">
        <v>0.75</v>
      </c>
      <c r="J66" s="200" t="s">
        <v>22</v>
      </c>
      <c r="K66" s="172">
        <v>0.84150000000000003</v>
      </c>
      <c r="L66" s="174">
        <v>0.7</v>
      </c>
    </row>
    <row r="67" spans="2:12" x14ac:dyDescent="0.35">
      <c r="B67" s="182">
        <v>44989</v>
      </c>
      <c r="C67" s="162" t="s">
        <v>78</v>
      </c>
      <c r="D67" s="172">
        <v>0.96299999999999997</v>
      </c>
      <c r="E67" s="172">
        <v>0.754</v>
      </c>
      <c r="F67" s="172">
        <v>0.96499999999999997</v>
      </c>
      <c r="G67" s="172">
        <v>0.83099999999999996</v>
      </c>
      <c r="H67" s="173" t="s">
        <v>22</v>
      </c>
      <c r="I67" s="172">
        <v>0.88900000000000001</v>
      </c>
      <c r="J67" s="200" t="s">
        <v>22</v>
      </c>
      <c r="K67" s="172">
        <v>0.91779999999999995</v>
      </c>
      <c r="L67" s="174">
        <v>0.8</v>
      </c>
    </row>
    <row r="68" spans="2:12" x14ac:dyDescent="0.35">
      <c r="B68" s="182">
        <v>44990</v>
      </c>
      <c r="C68" s="167" t="s">
        <v>79</v>
      </c>
      <c r="D68" s="172">
        <v>0.92600000000000005</v>
      </c>
      <c r="E68" s="172">
        <v>0.79800000000000004</v>
      </c>
      <c r="F68" s="172">
        <v>0.83299999999999996</v>
      </c>
      <c r="G68" s="172">
        <v>0.85299999999999998</v>
      </c>
      <c r="H68" s="173" t="s">
        <v>22</v>
      </c>
      <c r="I68" s="172">
        <v>1</v>
      </c>
      <c r="J68" s="200" t="s">
        <v>22</v>
      </c>
      <c r="K68" s="172">
        <v>0.82410000000000005</v>
      </c>
      <c r="L68" s="174">
        <v>0.7</v>
      </c>
    </row>
    <row r="69" spans="2:12" x14ac:dyDescent="0.35">
      <c r="B69" s="183" t="s">
        <v>85</v>
      </c>
      <c r="C69" s="184" t="s">
        <v>78</v>
      </c>
      <c r="D69" s="185">
        <v>0.92989999999999995</v>
      </c>
      <c r="E69" s="185">
        <v>0.82369999999999999</v>
      </c>
      <c r="F69" s="185">
        <v>0.95109999999999995</v>
      </c>
      <c r="G69" s="185">
        <v>0.86570000000000003</v>
      </c>
      <c r="H69" s="186" t="s">
        <v>22</v>
      </c>
      <c r="I69" s="185">
        <v>0.74060000000000004</v>
      </c>
      <c r="J69" s="186" t="s">
        <v>22</v>
      </c>
      <c r="K69" s="185">
        <v>0.92920000000000003</v>
      </c>
      <c r="L69" s="185">
        <v>0.8</v>
      </c>
    </row>
    <row r="70" spans="2:12" x14ac:dyDescent="0.35">
      <c r="B70" s="183" t="s">
        <v>85</v>
      </c>
      <c r="C70" s="187" t="s">
        <v>79</v>
      </c>
      <c r="D70" s="185">
        <v>0.91510000000000002</v>
      </c>
      <c r="E70" s="185">
        <v>0.84950000000000003</v>
      </c>
      <c r="F70" s="185">
        <v>0.83220000000000005</v>
      </c>
      <c r="G70" s="185">
        <v>0.86570000000000003</v>
      </c>
      <c r="H70" s="186" t="s">
        <v>22</v>
      </c>
      <c r="I70" s="185">
        <v>0.77780000000000005</v>
      </c>
      <c r="J70" s="186" t="s">
        <v>22</v>
      </c>
      <c r="K70" s="185">
        <v>0.84019999999999995</v>
      </c>
      <c r="L70" s="185">
        <v>0.7</v>
      </c>
    </row>
    <row r="71" spans="2:12" x14ac:dyDescent="0.35">
      <c r="B71" s="182">
        <v>45021</v>
      </c>
      <c r="C71" s="162" t="s">
        <v>78</v>
      </c>
      <c r="D71" s="172">
        <v>0.90700000000000003</v>
      </c>
      <c r="E71" s="172">
        <v>0.79900000000000004</v>
      </c>
      <c r="F71" s="172">
        <v>0.95699999999999996</v>
      </c>
      <c r="G71" s="172">
        <v>0.85399999999999998</v>
      </c>
      <c r="H71" s="173" t="s">
        <v>22</v>
      </c>
      <c r="I71" s="172">
        <v>0.8</v>
      </c>
      <c r="J71" s="173" t="s">
        <v>22</v>
      </c>
      <c r="K71" s="172">
        <v>0.90800000000000003</v>
      </c>
      <c r="L71" s="174">
        <v>0.8</v>
      </c>
    </row>
    <row r="72" spans="2:12" x14ac:dyDescent="0.35">
      <c r="B72" s="182">
        <v>45022</v>
      </c>
      <c r="C72" s="162" t="s">
        <v>79</v>
      </c>
      <c r="D72" s="172">
        <v>0.96</v>
      </c>
      <c r="E72" s="172">
        <v>0.80400000000000005</v>
      </c>
      <c r="F72" s="172">
        <v>0.84499999999999997</v>
      </c>
      <c r="G72" s="172">
        <v>0.88600000000000001</v>
      </c>
      <c r="H72" s="173" t="s">
        <v>22</v>
      </c>
      <c r="I72" s="172">
        <v>0.8</v>
      </c>
      <c r="J72" s="173" t="s">
        <v>22</v>
      </c>
      <c r="K72" s="172">
        <v>0.85099999999999998</v>
      </c>
      <c r="L72" s="174">
        <v>0.7</v>
      </c>
    </row>
    <row r="73" spans="2:12" x14ac:dyDescent="0.35">
      <c r="B73" s="182">
        <v>45053</v>
      </c>
      <c r="C73" s="162" t="s">
        <v>78</v>
      </c>
      <c r="D73" s="172">
        <v>0.95</v>
      </c>
      <c r="E73" s="172">
        <v>0.82299999999999995</v>
      </c>
      <c r="F73" s="172">
        <v>0.95499999999999996</v>
      </c>
      <c r="G73" s="172">
        <v>0.91400000000000003</v>
      </c>
      <c r="H73" s="173" t="s">
        <v>22</v>
      </c>
      <c r="I73" s="172">
        <v>1</v>
      </c>
      <c r="J73" s="173" t="s">
        <v>22</v>
      </c>
      <c r="K73" s="172">
        <v>0.93500000000000005</v>
      </c>
      <c r="L73" s="174">
        <v>0.8</v>
      </c>
    </row>
    <row r="74" spans="2:12" x14ac:dyDescent="0.35">
      <c r="B74" s="182">
        <v>45054</v>
      </c>
      <c r="C74" s="167" t="s">
        <v>79</v>
      </c>
      <c r="D74" s="176">
        <v>0.95</v>
      </c>
      <c r="E74" s="176">
        <v>0.84299999999999997</v>
      </c>
      <c r="F74" s="176">
        <v>0.83799999999999997</v>
      </c>
      <c r="G74" s="176">
        <v>0.90200000000000002</v>
      </c>
      <c r="H74" s="190" t="s">
        <v>22</v>
      </c>
      <c r="I74" s="172">
        <v>1</v>
      </c>
      <c r="J74" s="190" t="s">
        <v>22</v>
      </c>
      <c r="K74" s="176">
        <v>0.84899999999999998</v>
      </c>
      <c r="L74" s="174">
        <v>0.7</v>
      </c>
    </row>
    <row r="75" spans="2:12" x14ac:dyDescent="0.35">
      <c r="B75" s="182">
        <v>45084</v>
      </c>
      <c r="C75" s="162" t="s">
        <v>78</v>
      </c>
      <c r="D75" s="172">
        <v>0.90100000000000002</v>
      </c>
      <c r="E75" s="172">
        <v>0.83599999999999997</v>
      </c>
      <c r="F75" s="172">
        <v>0.95799999999999996</v>
      </c>
      <c r="G75" s="172">
        <v>0.92600000000000005</v>
      </c>
      <c r="H75" s="173" t="s">
        <v>22</v>
      </c>
      <c r="I75" s="172">
        <v>0.90100000000000002</v>
      </c>
      <c r="J75" s="173" t="s">
        <v>22</v>
      </c>
      <c r="K75" s="172">
        <v>0.93899999999999995</v>
      </c>
      <c r="L75" s="174">
        <v>0.8</v>
      </c>
    </row>
    <row r="76" spans="2:12" x14ac:dyDescent="0.35">
      <c r="B76" s="182">
        <v>45085</v>
      </c>
      <c r="C76" s="167" t="s">
        <v>79</v>
      </c>
      <c r="D76" s="176">
        <v>0.85899999999999999</v>
      </c>
      <c r="E76" s="176">
        <v>0.83099999999999996</v>
      </c>
      <c r="F76" s="176">
        <v>0.84599999999999997</v>
      </c>
      <c r="G76" s="176">
        <v>0.93600000000000005</v>
      </c>
      <c r="H76" s="190" t="s">
        <v>22</v>
      </c>
      <c r="I76" s="176">
        <v>0.85899999999999999</v>
      </c>
      <c r="J76" s="190" t="s">
        <v>22</v>
      </c>
      <c r="K76" s="176">
        <v>0.85499999999999998</v>
      </c>
      <c r="L76" s="174">
        <v>0.7</v>
      </c>
    </row>
    <row r="77" spans="2:12" x14ac:dyDescent="0.35">
      <c r="B77" s="192" t="s">
        <v>86</v>
      </c>
      <c r="C77" s="184" t="s">
        <v>78</v>
      </c>
      <c r="D77" s="193">
        <v>0.9204</v>
      </c>
      <c r="E77" s="193">
        <v>0.82030000000000003</v>
      </c>
      <c r="F77" s="193">
        <v>0.95699999999999996</v>
      </c>
      <c r="G77" s="193">
        <v>0.90390000000000004</v>
      </c>
      <c r="H77" s="194" t="s">
        <v>22</v>
      </c>
      <c r="I77" s="193">
        <v>0.88890000000000002</v>
      </c>
      <c r="J77" s="194" t="s">
        <v>22</v>
      </c>
      <c r="K77" s="193">
        <v>0.93140000000000001</v>
      </c>
      <c r="L77" s="188">
        <v>0.8</v>
      </c>
    </row>
    <row r="78" spans="2:12" x14ac:dyDescent="0.35">
      <c r="B78" s="192" t="s">
        <v>86</v>
      </c>
      <c r="C78" s="184" t="s">
        <v>79</v>
      </c>
      <c r="D78" s="193">
        <v>0.92479999999999996</v>
      </c>
      <c r="E78" s="193">
        <v>0.82799999999999996</v>
      </c>
      <c r="F78" s="193">
        <v>0.84260000000000002</v>
      </c>
      <c r="G78" s="193">
        <v>0.91210000000000002</v>
      </c>
      <c r="H78" s="194" t="s">
        <v>22</v>
      </c>
      <c r="I78" s="193">
        <v>0.94440000000000002</v>
      </c>
      <c r="J78" s="194" t="s">
        <v>22</v>
      </c>
      <c r="K78" s="193">
        <v>0.85189999999999999</v>
      </c>
      <c r="L78" s="188">
        <v>0.7</v>
      </c>
    </row>
    <row r="79" spans="2:12" x14ac:dyDescent="0.35">
      <c r="B79" s="168">
        <v>45114</v>
      </c>
      <c r="C79" s="162" t="s">
        <v>78</v>
      </c>
      <c r="D79" s="172">
        <v>0.88500000000000001</v>
      </c>
      <c r="E79" s="172">
        <v>0.79600000000000004</v>
      </c>
      <c r="F79" s="172">
        <v>0.95799999999999996</v>
      </c>
      <c r="G79" s="172">
        <v>0.93899999999999995</v>
      </c>
      <c r="H79" s="173" t="s">
        <v>22</v>
      </c>
      <c r="I79" s="172">
        <v>0.93799999999999994</v>
      </c>
      <c r="J79" s="173" t="s">
        <v>22</v>
      </c>
      <c r="K79" s="172">
        <v>0.93500000000000005</v>
      </c>
      <c r="L79" s="174">
        <v>0.8</v>
      </c>
    </row>
    <row r="80" spans="2:12" x14ac:dyDescent="0.35">
      <c r="B80" s="168">
        <v>45115</v>
      </c>
      <c r="C80" s="162" t="s">
        <v>79</v>
      </c>
      <c r="D80" s="172">
        <v>0.82299999999999995</v>
      </c>
      <c r="E80" s="172">
        <v>0.82099999999999995</v>
      </c>
      <c r="F80" s="172">
        <v>0.84</v>
      </c>
      <c r="G80" s="172">
        <v>0.92400000000000004</v>
      </c>
      <c r="H80" s="173" t="s">
        <v>22</v>
      </c>
      <c r="I80" s="172">
        <v>0.875</v>
      </c>
      <c r="J80" s="173" t="s">
        <v>22</v>
      </c>
      <c r="K80" s="172">
        <v>0.84399999999999997</v>
      </c>
      <c r="L80" s="174">
        <v>0.7</v>
      </c>
    </row>
    <row r="81" spans="2:12" x14ac:dyDescent="0.35">
      <c r="B81" s="168">
        <v>45145</v>
      </c>
      <c r="C81" s="162" t="s">
        <v>78</v>
      </c>
      <c r="D81" s="172">
        <v>0.9</v>
      </c>
      <c r="E81" s="172">
        <v>0.82799999999999996</v>
      </c>
      <c r="F81" s="172">
        <v>0.95</v>
      </c>
      <c r="G81" s="172">
        <v>0.90400000000000003</v>
      </c>
      <c r="H81" s="173" t="s">
        <v>22</v>
      </c>
      <c r="I81" s="173" t="s">
        <v>22</v>
      </c>
      <c r="J81" s="173" t="s">
        <v>22</v>
      </c>
      <c r="K81" s="172">
        <v>0.92900000000000005</v>
      </c>
      <c r="L81" s="174">
        <v>0.8</v>
      </c>
    </row>
    <row r="82" spans="2:12" x14ac:dyDescent="0.35">
      <c r="B82" s="168">
        <v>45146</v>
      </c>
      <c r="C82" s="162" t="s">
        <v>79</v>
      </c>
      <c r="D82" s="172">
        <v>0.89200000000000002</v>
      </c>
      <c r="E82" s="172">
        <v>0.82199999999999995</v>
      </c>
      <c r="F82" s="172">
        <v>0.83699999999999997</v>
      </c>
      <c r="G82" s="172">
        <v>0.91100000000000003</v>
      </c>
      <c r="H82" s="173" t="s">
        <v>22</v>
      </c>
      <c r="I82" s="173" t="s">
        <v>22</v>
      </c>
      <c r="J82" s="173" t="s">
        <v>22</v>
      </c>
      <c r="K82" s="172">
        <v>0.84499999999999997</v>
      </c>
      <c r="L82" s="174">
        <v>0.7</v>
      </c>
    </row>
    <row r="83" spans="2:12" x14ac:dyDescent="0.35">
      <c r="B83" s="168">
        <v>45176</v>
      </c>
      <c r="C83" s="162" t="s">
        <v>78</v>
      </c>
      <c r="D83" s="172">
        <v>0.91400000000000003</v>
      </c>
      <c r="E83" s="172">
        <v>0.752</v>
      </c>
      <c r="F83" s="172">
        <v>0.94799999999999995</v>
      </c>
      <c r="G83" s="172">
        <v>0.88500000000000001</v>
      </c>
      <c r="H83" s="173" t="s">
        <v>22</v>
      </c>
      <c r="I83" s="173" t="s">
        <v>22</v>
      </c>
      <c r="J83" s="173" t="s">
        <v>22</v>
      </c>
      <c r="K83" s="172">
        <v>0.91900000000000004</v>
      </c>
      <c r="L83" s="174">
        <v>0.8</v>
      </c>
    </row>
    <row r="84" spans="2:12" x14ac:dyDescent="0.35">
      <c r="B84" s="168">
        <v>45177</v>
      </c>
      <c r="C84" s="162" t="s">
        <v>79</v>
      </c>
      <c r="D84" s="172">
        <v>0.91400000000000003</v>
      </c>
      <c r="E84" s="172">
        <v>0.76400000000000001</v>
      </c>
      <c r="F84" s="172">
        <v>0.83</v>
      </c>
      <c r="G84" s="172">
        <v>0.91500000000000004</v>
      </c>
      <c r="H84" s="173" t="s">
        <v>22</v>
      </c>
      <c r="I84" s="173" t="s">
        <v>22</v>
      </c>
      <c r="J84" s="173" t="s">
        <v>22</v>
      </c>
      <c r="K84" s="172">
        <v>0.83499999999999996</v>
      </c>
      <c r="L84" s="174">
        <v>0.7</v>
      </c>
    </row>
    <row r="85" spans="2:12" x14ac:dyDescent="0.35">
      <c r="B85" s="192" t="s">
        <v>87</v>
      </c>
      <c r="C85" s="184" t="s">
        <v>78</v>
      </c>
      <c r="D85" s="193">
        <v>0.9</v>
      </c>
      <c r="E85" s="193">
        <v>0.79339999999999999</v>
      </c>
      <c r="F85" s="193">
        <v>0.95240000000000002</v>
      </c>
      <c r="G85" s="193">
        <v>0.90910000000000002</v>
      </c>
      <c r="H85" s="194" t="s">
        <v>22</v>
      </c>
      <c r="I85" s="193">
        <v>0.94740000000000002</v>
      </c>
      <c r="J85" s="194" t="s">
        <v>22</v>
      </c>
      <c r="K85" s="193">
        <v>0.92800000000000005</v>
      </c>
      <c r="L85" s="188">
        <v>0.8</v>
      </c>
    </row>
    <row r="86" spans="2:12" x14ac:dyDescent="0.35">
      <c r="B86" s="192" t="s">
        <v>87</v>
      </c>
      <c r="C86" s="184" t="s">
        <v>79</v>
      </c>
      <c r="D86" s="193">
        <v>0.87080000000000002</v>
      </c>
      <c r="E86" s="193">
        <v>0.8044</v>
      </c>
      <c r="F86" s="193">
        <v>0.83589999999999998</v>
      </c>
      <c r="G86" s="193">
        <v>0.91669999999999996</v>
      </c>
      <c r="H86" s="194" t="s">
        <v>22</v>
      </c>
      <c r="I86" s="193">
        <v>0.89470000000000005</v>
      </c>
      <c r="J86" s="194" t="s">
        <v>22</v>
      </c>
      <c r="K86" s="193">
        <v>0.84119999999999995</v>
      </c>
      <c r="L86" s="188">
        <v>0.7</v>
      </c>
    </row>
    <row r="87" spans="2:12" x14ac:dyDescent="0.35">
      <c r="B87" s="168">
        <v>45206</v>
      </c>
      <c r="C87" s="162" t="s">
        <v>78</v>
      </c>
      <c r="D87" s="172">
        <v>0.92600000000000005</v>
      </c>
      <c r="E87" s="172">
        <v>0.752</v>
      </c>
      <c r="F87" s="172">
        <v>0.95899999999999996</v>
      </c>
      <c r="G87" s="172">
        <v>0.88200000000000001</v>
      </c>
      <c r="H87" s="173" t="s">
        <v>22</v>
      </c>
      <c r="I87" s="173" t="s">
        <v>22</v>
      </c>
      <c r="J87" s="173" t="s">
        <v>22</v>
      </c>
      <c r="K87" s="172">
        <v>0.92700000000000005</v>
      </c>
      <c r="L87" s="174">
        <v>0.8</v>
      </c>
    </row>
    <row r="88" spans="2:12" x14ac:dyDescent="0.35">
      <c r="B88" s="168">
        <v>45207</v>
      </c>
      <c r="C88" s="162" t="s">
        <v>79</v>
      </c>
      <c r="D88" s="172">
        <v>0.91400000000000003</v>
      </c>
      <c r="E88" s="172">
        <v>0.76400000000000001</v>
      </c>
      <c r="F88" s="172">
        <v>0.83899999999999997</v>
      </c>
      <c r="G88" s="172">
        <v>0.83</v>
      </c>
      <c r="H88" s="173" t="s">
        <v>22</v>
      </c>
      <c r="I88" s="173" t="s">
        <v>22</v>
      </c>
      <c r="J88" s="173" t="s">
        <v>22</v>
      </c>
      <c r="K88" s="172">
        <v>0.84099999999999997</v>
      </c>
      <c r="L88" s="174">
        <v>0.7</v>
      </c>
    </row>
    <row r="89" spans="2:12" x14ac:dyDescent="0.35">
      <c r="B89" s="168">
        <v>45237</v>
      </c>
      <c r="C89" s="162" t="s">
        <v>78</v>
      </c>
      <c r="D89" s="172">
        <v>0.89600000000000002</v>
      </c>
      <c r="E89" s="172">
        <v>0.80700000000000005</v>
      </c>
      <c r="F89" s="172">
        <v>0.95899999999999996</v>
      </c>
      <c r="G89" s="172">
        <v>0.94799999999999995</v>
      </c>
      <c r="H89" s="173" t="s">
        <v>22</v>
      </c>
      <c r="I89" s="173" t="s">
        <v>22</v>
      </c>
      <c r="J89" s="173" t="s">
        <v>22</v>
      </c>
      <c r="K89" s="172">
        <v>0.92900000000000005</v>
      </c>
      <c r="L89" s="174">
        <v>0.8</v>
      </c>
    </row>
    <row r="90" spans="2:12" x14ac:dyDescent="0.35">
      <c r="B90" s="168">
        <v>45238</v>
      </c>
      <c r="C90" s="162" t="s">
        <v>79</v>
      </c>
      <c r="D90" s="172">
        <v>0.89600000000000002</v>
      </c>
      <c r="E90" s="172">
        <v>0.83299999999999996</v>
      </c>
      <c r="F90" s="172">
        <v>0.83</v>
      </c>
      <c r="G90" s="172">
        <v>0.92700000000000005</v>
      </c>
      <c r="H90" s="173" t="s">
        <v>22</v>
      </c>
      <c r="I90" s="173" t="s">
        <v>22</v>
      </c>
      <c r="J90" s="173" t="s">
        <v>22</v>
      </c>
      <c r="K90" s="172">
        <v>0.84099999999999997</v>
      </c>
      <c r="L90" s="174">
        <v>0.7</v>
      </c>
    </row>
    <row r="91" spans="2:12" x14ac:dyDescent="0.35">
      <c r="B91" s="168">
        <v>45267</v>
      </c>
      <c r="C91" s="162" t="s">
        <v>78</v>
      </c>
      <c r="D91" s="172">
        <v>0.94</v>
      </c>
      <c r="E91" s="172">
        <v>0.77</v>
      </c>
      <c r="F91" s="172">
        <v>0.94699999999999995</v>
      </c>
      <c r="G91" s="172">
        <v>0.76400000000000001</v>
      </c>
      <c r="H91" s="173" t="s">
        <v>22</v>
      </c>
      <c r="I91" s="173" t="s">
        <v>22</v>
      </c>
      <c r="J91" s="173" t="s">
        <v>22</v>
      </c>
      <c r="K91" s="172">
        <v>0.91200000000000003</v>
      </c>
      <c r="L91" s="174">
        <v>0.8</v>
      </c>
    </row>
    <row r="92" spans="2:12" x14ac:dyDescent="0.35">
      <c r="B92" s="168">
        <v>45268</v>
      </c>
      <c r="C92" s="162" t="s">
        <v>79</v>
      </c>
      <c r="D92" s="172">
        <v>0.96</v>
      </c>
      <c r="E92" s="172">
        <v>0.79800000000000004</v>
      </c>
      <c r="F92" s="172">
        <v>0.84699999999999998</v>
      </c>
      <c r="G92" s="172">
        <v>0.79800000000000004</v>
      </c>
      <c r="H92" s="173" t="s">
        <v>22</v>
      </c>
      <c r="I92" s="173" t="s">
        <v>22</v>
      </c>
      <c r="J92" s="173" t="s">
        <v>22</v>
      </c>
      <c r="K92" s="172">
        <v>0.84599999999999997</v>
      </c>
      <c r="L92" s="174">
        <v>0.7</v>
      </c>
    </row>
    <row r="93" spans="2:12" x14ac:dyDescent="0.35">
      <c r="B93" s="192" t="s">
        <v>88</v>
      </c>
      <c r="C93" s="184" t="s">
        <v>78</v>
      </c>
      <c r="D93" s="193">
        <v>0.93100000000000005</v>
      </c>
      <c r="E93" s="193">
        <v>0.80500000000000005</v>
      </c>
      <c r="F93" s="193">
        <v>0.94299999999999995</v>
      </c>
      <c r="G93" s="193">
        <v>0.82799999999999996</v>
      </c>
      <c r="H93" s="194" t="s">
        <v>22</v>
      </c>
      <c r="I93" s="193">
        <v>0.75</v>
      </c>
      <c r="J93" s="194" t="s">
        <v>22</v>
      </c>
      <c r="K93" s="193">
        <v>0.91500000000000004</v>
      </c>
      <c r="L93" s="188">
        <v>0.8</v>
      </c>
    </row>
    <row r="94" spans="2:12" x14ac:dyDescent="0.35">
      <c r="B94" s="192" t="s">
        <v>88</v>
      </c>
      <c r="C94" s="184" t="s">
        <v>79</v>
      </c>
      <c r="D94" s="193">
        <v>0.83799999999999997</v>
      </c>
      <c r="E94" s="193">
        <v>0.80800000000000005</v>
      </c>
      <c r="F94" s="193">
        <v>0.83799999999999997</v>
      </c>
      <c r="G94" s="193">
        <v>0.88300000000000001</v>
      </c>
      <c r="H94" s="194" t="s">
        <v>22</v>
      </c>
      <c r="I94" s="193">
        <v>0.85699999999999998</v>
      </c>
      <c r="J94" s="194" t="s">
        <v>22</v>
      </c>
      <c r="K94" s="193">
        <v>0.84299999999999997</v>
      </c>
      <c r="L94" s="188">
        <v>0.7</v>
      </c>
    </row>
    <row r="95" spans="2:12" x14ac:dyDescent="0.35">
      <c r="B95" s="168">
        <v>45298</v>
      </c>
      <c r="C95" s="162" t="s">
        <v>78</v>
      </c>
      <c r="D95" s="172">
        <v>0.95009999999999994</v>
      </c>
      <c r="E95" s="172">
        <v>0.79900000000000004</v>
      </c>
      <c r="F95" s="172">
        <v>0.95399999999999996</v>
      </c>
      <c r="G95" s="172">
        <v>0.9</v>
      </c>
      <c r="H95" s="201">
        <v>0.95099999999999996</v>
      </c>
      <c r="I95" s="173" t="s">
        <v>22</v>
      </c>
      <c r="J95" s="173" t="s">
        <v>22</v>
      </c>
      <c r="K95" s="172">
        <v>0.93400000000000005</v>
      </c>
      <c r="L95" s="174">
        <v>0.9</v>
      </c>
    </row>
    <row r="96" spans="2:12" x14ac:dyDescent="0.35">
      <c r="B96" s="168">
        <v>45299</v>
      </c>
      <c r="C96" s="162" t="s">
        <v>79</v>
      </c>
      <c r="D96" s="172">
        <v>0.93200000000000005</v>
      </c>
      <c r="E96" s="172">
        <v>0.82599999999999996</v>
      </c>
      <c r="F96" s="172">
        <v>0.82699999999999996</v>
      </c>
      <c r="G96" s="172">
        <v>0.88900000000000001</v>
      </c>
      <c r="H96" s="201">
        <v>0.92700000000000005</v>
      </c>
      <c r="I96" s="173" t="s">
        <v>22</v>
      </c>
      <c r="J96" s="173" t="s">
        <v>22</v>
      </c>
      <c r="K96" s="172">
        <v>0.84399999999999997</v>
      </c>
      <c r="L96" s="174">
        <v>0.7</v>
      </c>
    </row>
    <row r="97" spans="2:12" x14ac:dyDescent="0.35">
      <c r="B97" s="168">
        <v>45329</v>
      </c>
      <c r="C97" s="162" t="s">
        <v>78</v>
      </c>
      <c r="D97" s="172">
        <v>0.92600000000000005</v>
      </c>
      <c r="E97" s="172">
        <v>0.68600000000000005</v>
      </c>
      <c r="F97" s="172">
        <v>0.95499999999999996</v>
      </c>
      <c r="G97" s="172">
        <v>0.88500000000000001</v>
      </c>
      <c r="H97" s="201">
        <v>0.90200000000000002</v>
      </c>
      <c r="I97" s="173" t="s">
        <v>22</v>
      </c>
      <c r="J97" s="173" t="s">
        <v>22</v>
      </c>
      <c r="K97" s="172">
        <v>0.91900000000000004</v>
      </c>
      <c r="L97" s="174">
        <v>0.9</v>
      </c>
    </row>
    <row r="98" spans="2:12" x14ac:dyDescent="0.35">
      <c r="B98" s="168">
        <v>45330</v>
      </c>
      <c r="C98" s="162" t="s">
        <v>79</v>
      </c>
      <c r="D98" s="172">
        <v>0.90700000000000003</v>
      </c>
      <c r="E98" s="172">
        <v>0.73099999999999998</v>
      </c>
      <c r="F98" s="172">
        <v>0.82899999999999996</v>
      </c>
      <c r="G98" s="172">
        <v>0.87</v>
      </c>
      <c r="H98" s="201">
        <v>0.88700000000000001</v>
      </c>
      <c r="I98" s="173" t="s">
        <v>22</v>
      </c>
      <c r="J98" s="173" t="s">
        <v>22</v>
      </c>
      <c r="K98" s="172">
        <v>0.83</v>
      </c>
      <c r="L98" s="174">
        <v>0.7</v>
      </c>
    </row>
    <row r="99" spans="2:12" x14ac:dyDescent="0.35">
      <c r="B99" s="168">
        <v>45360</v>
      </c>
      <c r="C99" s="162" t="s">
        <v>78</v>
      </c>
      <c r="D99" s="172">
        <v>0.92400000000000004</v>
      </c>
      <c r="E99" s="172">
        <v>0.71899999999999997</v>
      </c>
      <c r="F99" s="172">
        <v>0.96299999999999997</v>
      </c>
      <c r="G99" s="172">
        <v>0.84799999999999998</v>
      </c>
      <c r="H99" s="201">
        <v>0.91700000000000004</v>
      </c>
      <c r="I99" s="201">
        <v>0.83299999999999996</v>
      </c>
      <c r="J99" s="173" t="s">
        <v>22</v>
      </c>
      <c r="K99" s="172">
        <v>0.92800000000000005</v>
      </c>
      <c r="L99" s="174">
        <v>0.9</v>
      </c>
    </row>
    <row r="100" spans="2:12" x14ac:dyDescent="0.35">
      <c r="B100" s="168">
        <v>45361</v>
      </c>
      <c r="C100" s="162" t="s">
        <v>79</v>
      </c>
      <c r="D100" s="172">
        <v>0.92400000000000004</v>
      </c>
      <c r="E100" s="172">
        <v>0.70599999999999996</v>
      </c>
      <c r="F100" s="172">
        <v>0.873</v>
      </c>
      <c r="G100" s="172">
        <v>0.85699999999999998</v>
      </c>
      <c r="H100" s="201">
        <v>0.90600000000000003</v>
      </c>
      <c r="I100" s="201">
        <v>0.66700000000000004</v>
      </c>
      <c r="J100" s="173" t="s">
        <v>22</v>
      </c>
      <c r="K100" s="172">
        <v>0.85799999999999998</v>
      </c>
      <c r="L100" s="174">
        <v>0.7</v>
      </c>
    </row>
    <row r="101" spans="2:12" x14ac:dyDescent="0.35">
      <c r="B101" s="192" t="s">
        <v>89</v>
      </c>
      <c r="C101" s="184" t="s">
        <v>78</v>
      </c>
      <c r="D101" s="193">
        <v>0.92500000000000004</v>
      </c>
      <c r="E101" s="193">
        <v>0.73799999999999999</v>
      </c>
      <c r="F101" s="193">
        <v>0.95699999999999996</v>
      </c>
      <c r="G101" s="193">
        <v>0.877</v>
      </c>
      <c r="H101" s="202">
        <v>0.92300000000000004</v>
      </c>
      <c r="I101" s="193">
        <v>0.84599999999999997</v>
      </c>
      <c r="J101" s="194" t="s">
        <v>22</v>
      </c>
      <c r="K101" s="193">
        <v>0.92600000000000005</v>
      </c>
      <c r="L101" s="188">
        <v>0.9</v>
      </c>
    </row>
    <row r="102" spans="2:12" x14ac:dyDescent="0.35">
      <c r="B102" s="192" t="s">
        <v>89</v>
      </c>
      <c r="C102" s="184" t="s">
        <v>79</v>
      </c>
      <c r="D102" s="193">
        <v>0.91400000000000003</v>
      </c>
      <c r="E102" s="193">
        <v>0.75900000000000001</v>
      </c>
      <c r="F102" s="193">
        <v>0.84299999999999997</v>
      </c>
      <c r="G102" s="193">
        <v>0.871</v>
      </c>
      <c r="H102" s="202">
        <v>0.90600000000000003</v>
      </c>
      <c r="I102" s="193">
        <v>0.75</v>
      </c>
      <c r="J102" s="194" t="s">
        <v>22</v>
      </c>
      <c r="K102" s="193">
        <v>0.84299999999999997</v>
      </c>
      <c r="L102" s="188">
        <v>0.7</v>
      </c>
    </row>
    <row r="103" spans="2:12" x14ac:dyDescent="0.35">
      <c r="B103" s="168">
        <v>45391</v>
      </c>
      <c r="C103" s="162" t="s">
        <v>78</v>
      </c>
      <c r="D103" s="172">
        <v>0.95</v>
      </c>
      <c r="E103" s="172">
        <v>0.76</v>
      </c>
      <c r="F103" s="172">
        <v>0.96</v>
      </c>
      <c r="G103" s="172">
        <v>0.79</v>
      </c>
      <c r="H103" s="201">
        <v>0.91</v>
      </c>
      <c r="I103" s="201">
        <v>1</v>
      </c>
      <c r="J103" s="201">
        <v>1</v>
      </c>
      <c r="K103" s="201">
        <v>0.94</v>
      </c>
      <c r="L103" s="174">
        <v>0.9</v>
      </c>
    </row>
    <row r="104" spans="2:12" x14ac:dyDescent="0.35">
      <c r="B104" s="182">
        <v>45392</v>
      </c>
      <c r="C104" s="167" t="s">
        <v>79</v>
      </c>
      <c r="D104" s="176">
        <v>0.93</v>
      </c>
      <c r="E104" s="176">
        <v>0.8</v>
      </c>
      <c r="F104" s="176">
        <v>0.85</v>
      </c>
      <c r="G104" s="176">
        <v>0.82</v>
      </c>
      <c r="H104" s="203">
        <v>0.88</v>
      </c>
      <c r="I104" s="203">
        <v>1</v>
      </c>
      <c r="J104" s="201">
        <v>1</v>
      </c>
      <c r="K104" s="203">
        <v>0.85</v>
      </c>
      <c r="L104" s="174">
        <v>0.7</v>
      </c>
    </row>
    <row r="105" spans="2:12" x14ac:dyDescent="0.35">
      <c r="B105" s="168">
        <v>45421</v>
      </c>
      <c r="C105" s="162" t="s">
        <v>78</v>
      </c>
      <c r="D105" s="172">
        <v>0.92</v>
      </c>
      <c r="E105" s="172">
        <v>0.75</v>
      </c>
      <c r="F105" s="172">
        <v>0.95</v>
      </c>
      <c r="G105" s="172">
        <v>0.79</v>
      </c>
      <c r="H105" s="201">
        <v>0.96</v>
      </c>
      <c r="I105" s="201">
        <v>0.86</v>
      </c>
      <c r="J105" s="201">
        <v>0.78</v>
      </c>
      <c r="K105" s="201">
        <v>0.92</v>
      </c>
      <c r="L105" s="174">
        <v>0.9</v>
      </c>
    </row>
    <row r="106" spans="2:12" x14ac:dyDescent="0.35">
      <c r="B106" s="168">
        <v>45422</v>
      </c>
      <c r="C106" s="167" t="s">
        <v>79</v>
      </c>
      <c r="D106" s="176">
        <v>0.94</v>
      </c>
      <c r="E106" s="176">
        <v>0.78</v>
      </c>
      <c r="F106" s="176">
        <v>0.84</v>
      </c>
      <c r="G106" s="176">
        <v>0.8</v>
      </c>
      <c r="H106" s="203">
        <v>0.94</v>
      </c>
      <c r="I106" s="203">
        <v>0.86</v>
      </c>
      <c r="J106" s="203">
        <v>0.67</v>
      </c>
      <c r="K106" s="203">
        <v>0.84</v>
      </c>
      <c r="L106" s="191">
        <v>0.7</v>
      </c>
    </row>
    <row r="107" spans="2:12" x14ac:dyDescent="0.35">
      <c r="B107" s="168">
        <v>45454</v>
      </c>
      <c r="C107" s="162" t="s">
        <v>78</v>
      </c>
      <c r="D107" s="172">
        <v>0.91</v>
      </c>
      <c r="E107" s="172">
        <v>0.74</v>
      </c>
      <c r="F107" s="172">
        <v>0.96</v>
      </c>
      <c r="G107" s="172">
        <v>0.86</v>
      </c>
      <c r="H107" s="201">
        <v>0.93</v>
      </c>
      <c r="I107" s="201">
        <v>0.71</v>
      </c>
      <c r="J107" s="201">
        <v>0.94</v>
      </c>
      <c r="K107" s="201">
        <v>0.93</v>
      </c>
      <c r="L107" s="174">
        <v>0.9</v>
      </c>
    </row>
    <row r="108" spans="2:12" x14ac:dyDescent="0.35">
      <c r="B108" s="168">
        <v>45455</v>
      </c>
      <c r="C108" s="167" t="s">
        <v>79</v>
      </c>
      <c r="D108" s="176">
        <v>0.91</v>
      </c>
      <c r="E108" s="176">
        <v>0.82</v>
      </c>
      <c r="F108" s="176">
        <v>0.85</v>
      </c>
      <c r="G108" s="176">
        <v>0.82</v>
      </c>
      <c r="H108" s="203">
        <v>0.93</v>
      </c>
      <c r="I108" s="203">
        <v>0.86</v>
      </c>
      <c r="J108" s="203">
        <v>0.97</v>
      </c>
      <c r="K108" s="203">
        <v>0.86</v>
      </c>
      <c r="L108" s="174">
        <v>0.7</v>
      </c>
    </row>
    <row r="109" spans="2:12" x14ac:dyDescent="0.35">
      <c r="B109" s="192" t="s">
        <v>90</v>
      </c>
      <c r="C109" s="184" t="s">
        <v>78</v>
      </c>
      <c r="D109" s="193">
        <v>0.93</v>
      </c>
      <c r="E109" s="193">
        <v>0.75</v>
      </c>
      <c r="F109" s="193">
        <v>0.96</v>
      </c>
      <c r="G109" s="193">
        <v>0.81</v>
      </c>
      <c r="H109" s="202">
        <v>0.94</v>
      </c>
      <c r="I109" s="202">
        <v>0.87</v>
      </c>
      <c r="J109" s="202">
        <v>0.91</v>
      </c>
      <c r="K109" s="202">
        <v>0.93</v>
      </c>
      <c r="L109" s="188">
        <v>0.9</v>
      </c>
    </row>
    <row r="110" spans="2:12" x14ac:dyDescent="0.35">
      <c r="B110" s="192" t="s">
        <v>90</v>
      </c>
      <c r="C110" s="187" t="s">
        <v>79</v>
      </c>
      <c r="D110" s="195">
        <v>0.93</v>
      </c>
      <c r="E110" s="195">
        <v>0.8</v>
      </c>
      <c r="F110" s="195">
        <v>0.84</v>
      </c>
      <c r="G110" s="195">
        <v>0.81</v>
      </c>
      <c r="H110" s="204">
        <v>0.92</v>
      </c>
      <c r="I110" s="204">
        <v>0.91</v>
      </c>
      <c r="J110" s="204">
        <v>0.92</v>
      </c>
      <c r="K110" s="204">
        <v>0.85</v>
      </c>
      <c r="L110" s="185">
        <v>0.7</v>
      </c>
    </row>
    <row r="111" spans="2:12" x14ac:dyDescent="0.35">
      <c r="B111" s="168">
        <v>45484</v>
      </c>
      <c r="C111" s="162" t="s">
        <v>78</v>
      </c>
      <c r="D111" s="172">
        <v>0.92</v>
      </c>
      <c r="E111" s="172">
        <v>0.63</v>
      </c>
      <c r="F111" s="172">
        <v>0.96</v>
      </c>
      <c r="G111" s="172">
        <v>0.83</v>
      </c>
      <c r="H111" s="201">
        <v>0.94</v>
      </c>
      <c r="I111" s="201">
        <v>0.83</v>
      </c>
      <c r="J111" s="201">
        <v>0.71</v>
      </c>
      <c r="K111" s="201">
        <v>0.91</v>
      </c>
      <c r="L111" s="174">
        <v>0.9</v>
      </c>
    </row>
    <row r="112" spans="2:12" x14ac:dyDescent="0.35">
      <c r="B112" s="182">
        <v>45485</v>
      </c>
      <c r="C112" s="167" t="s">
        <v>79</v>
      </c>
      <c r="D112" s="176">
        <v>0.89</v>
      </c>
      <c r="E112" s="176">
        <v>0.67</v>
      </c>
      <c r="F112" s="176">
        <v>0.85</v>
      </c>
      <c r="G112" s="176">
        <v>0.83</v>
      </c>
      <c r="H112" s="203">
        <v>0.97</v>
      </c>
      <c r="I112" s="203">
        <v>0.67</v>
      </c>
      <c r="J112" s="203">
        <v>0.86</v>
      </c>
      <c r="K112" s="203">
        <v>0.84</v>
      </c>
      <c r="L112" s="191">
        <v>0.7</v>
      </c>
    </row>
    <row r="113" spans="2:12" x14ac:dyDescent="0.35">
      <c r="B113" s="182" t="s">
        <v>91</v>
      </c>
      <c r="C113" s="162" t="s">
        <v>78</v>
      </c>
      <c r="D113" s="172">
        <v>0.98</v>
      </c>
      <c r="E113" s="172">
        <v>0.63</v>
      </c>
      <c r="F113" s="172">
        <v>0.96</v>
      </c>
      <c r="G113" s="172">
        <v>0.83</v>
      </c>
      <c r="H113" s="201">
        <v>0.94</v>
      </c>
      <c r="I113" s="172">
        <v>0.67</v>
      </c>
      <c r="J113" s="201">
        <v>1</v>
      </c>
      <c r="K113" s="172">
        <v>0.9</v>
      </c>
      <c r="L113" s="174">
        <v>0.9</v>
      </c>
    </row>
    <row r="114" spans="2:12" x14ac:dyDescent="0.35">
      <c r="B114" s="182" t="s">
        <v>91</v>
      </c>
      <c r="C114" s="167" t="s">
        <v>79</v>
      </c>
      <c r="D114" s="176">
        <v>0.96</v>
      </c>
      <c r="E114" s="176">
        <v>0.69</v>
      </c>
      <c r="F114" s="176">
        <v>0.85</v>
      </c>
      <c r="G114" s="176">
        <v>0.86</v>
      </c>
      <c r="H114" s="203">
        <v>0.92</v>
      </c>
      <c r="I114" s="176">
        <v>0.67</v>
      </c>
      <c r="J114" s="203">
        <v>1</v>
      </c>
      <c r="K114" s="176">
        <v>0.84</v>
      </c>
      <c r="L114" s="191">
        <v>0.7</v>
      </c>
    </row>
    <row r="115" spans="2:12" x14ac:dyDescent="0.35">
      <c r="B115" s="182">
        <v>45536</v>
      </c>
      <c r="C115" s="162" t="s">
        <v>78</v>
      </c>
      <c r="D115" s="176">
        <v>0.95</v>
      </c>
      <c r="E115" s="176">
        <v>0.71</v>
      </c>
      <c r="F115" s="176">
        <v>0.95</v>
      </c>
      <c r="G115" s="176">
        <v>0.8</v>
      </c>
      <c r="H115" s="203">
        <v>0.95</v>
      </c>
      <c r="I115" s="176">
        <v>0.17</v>
      </c>
      <c r="J115" s="203">
        <v>1</v>
      </c>
      <c r="K115" s="176">
        <v>0.92</v>
      </c>
      <c r="L115" s="191">
        <v>0.9</v>
      </c>
    </row>
    <row r="116" spans="2:12" x14ac:dyDescent="0.35">
      <c r="B116" s="182">
        <v>45537</v>
      </c>
      <c r="C116" s="162" t="s">
        <v>79</v>
      </c>
      <c r="D116" s="176">
        <v>0.97</v>
      </c>
      <c r="E116" s="176">
        <v>0.71</v>
      </c>
      <c r="F116" s="176">
        <v>0.85</v>
      </c>
      <c r="G116" s="176">
        <v>0.82</v>
      </c>
      <c r="H116" s="203">
        <v>0.94</v>
      </c>
      <c r="I116" s="176">
        <v>0.67</v>
      </c>
      <c r="J116" s="203">
        <v>1</v>
      </c>
      <c r="K116" s="176">
        <v>0.85</v>
      </c>
      <c r="L116" s="174">
        <v>0.7</v>
      </c>
    </row>
    <row r="117" spans="2:12" x14ac:dyDescent="0.35">
      <c r="B117" s="192" t="s">
        <v>92</v>
      </c>
      <c r="C117" s="184" t="s">
        <v>78</v>
      </c>
      <c r="D117" s="193">
        <v>0.91</v>
      </c>
      <c r="E117" s="193">
        <v>0.66</v>
      </c>
      <c r="F117" s="193">
        <v>0.96</v>
      </c>
      <c r="G117" s="193">
        <v>0.83</v>
      </c>
      <c r="H117" s="202">
        <v>0.93</v>
      </c>
      <c r="I117" s="202">
        <v>0.8</v>
      </c>
      <c r="J117" s="202">
        <v>0.78</v>
      </c>
      <c r="K117" s="202">
        <v>0.92</v>
      </c>
      <c r="L117" s="188">
        <v>0.9</v>
      </c>
    </row>
    <row r="118" spans="2:12" x14ac:dyDescent="0.35">
      <c r="B118" s="192" t="s">
        <v>92</v>
      </c>
      <c r="C118" s="187" t="s">
        <v>79</v>
      </c>
      <c r="D118" s="195">
        <v>0.94</v>
      </c>
      <c r="E118" s="195">
        <v>0.69</v>
      </c>
      <c r="F118" s="195">
        <v>0.88</v>
      </c>
      <c r="G118" s="195">
        <v>0.84</v>
      </c>
      <c r="H118" s="204">
        <v>0.95</v>
      </c>
      <c r="I118" s="204">
        <v>0.67</v>
      </c>
      <c r="J118" s="204">
        <v>0.94</v>
      </c>
      <c r="K118" s="204">
        <v>0.87</v>
      </c>
      <c r="L118" s="185">
        <v>0.7</v>
      </c>
    </row>
    <row r="119" spans="2:12" x14ac:dyDescent="0.35">
      <c r="B119" s="168">
        <v>45566</v>
      </c>
      <c r="C119" s="162" t="s">
        <v>78</v>
      </c>
      <c r="D119" s="172">
        <v>0.91</v>
      </c>
      <c r="E119" s="172">
        <v>0.64</v>
      </c>
      <c r="F119" s="172">
        <v>0.95</v>
      </c>
      <c r="G119" s="172">
        <v>0.87</v>
      </c>
      <c r="H119" s="201">
        <v>0.92</v>
      </c>
      <c r="I119" s="173" t="s">
        <v>22</v>
      </c>
      <c r="J119" s="201">
        <v>1</v>
      </c>
      <c r="K119" s="172">
        <v>0.92</v>
      </c>
      <c r="L119" s="174">
        <v>0.9</v>
      </c>
    </row>
    <row r="120" spans="2:12" x14ac:dyDescent="0.35">
      <c r="B120" s="168">
        <v>45566</v>
      </c>
      <c r="C120" s="167" t="s">
        <v>79</v>
      </c>
      <c r="D120" s="172">
        <v>0.93</v>
      </c>
      <c r="E120" s="172">
        <v>0.7</v>
      </c>
      <c r="F120" s="172">
        <v>0.83</v>
      </c>
      <c r="G120" s="172">
        <v>0.88</v>
      </c>
      <c r="H120" s="201">
        <v>0.92</v>
      </c>
      <c r="I120" s="173" t="s">
        <v>22</v>
      </c>
      <c r="J120" s="201">
        <v>0.89</v>
      </c>
      <c r="K120" s="172">
        <v>0.83</v>
      </c>
      <c r="L120" s="174">
        <v>0.7</v>
      </c>
    </row>
    <row r="121" spans="2:12" x14ac:dyDescent="0.35">
      <c r="B121" s="168">
        <v>45597</v>
      </c>
      <c r="C121" s="162" t="s">
        <v>78</v>
      </c>
      <c r="D121" s="172">
        <v>0.96</v>
      </c>
      <c r="E121" s="172">
        <v>0.73</v>
      </c>
      <c r="F121" s="172">
        <v>0.96</v>
      </c>
      <c r="G121" s="172">
        <v>0.72</v>
      </c>
      <c r="H121" s="201">
        <v>0.86</v>
      </c>
      <c r="I121" s="173" t="s">
        <v>22</v>
      </c>
      <c r="J121" s="201">
        <v>0.8</v>
      </c>
      <c r="K121" s="172">
        <v>0.92</v>
      </c>
      <c r="L121" s="174">
        <v>0.9</v>
      </c>
    </row>
    <row r="122" spans="2:12" x14ac:dyDescent="0.35">
      <c r="B122" s="182">
        <v>45597</v>
      </c>
      <c r="C122" s="167" t="s">
        <v>79</v>
      </c>
      <c r="D122" s="176">
        <v>0.98</v>
      </c>
      <c r="E122" s="176">
        <v>0.77</v>
      </c>
      <c r="F122" s="176">
        <v>0.84</v>
      </c>
      <c r="G122" s="176">
        <v>0.77</v>
      </c>
      <c r="H122" s="203">
        <v>0.86</v>
      </c>
      <c r="I122" s="173" t="s">
        <v>22</v>
      </c>
      <c r="J122" s="203">
        <v>0.8</v>
      </c>
      <c r="K122" s="176">
        <v>0.84</v>
      </c>
      <c r="L122" s="191">
        <v>0.7</v>
      </c>
    </row>
    <row r="123" spans="2:12" x14ac:dyDescent="0.35">
      <c r="B123" s="168">
        <v>45627</v>
      </c>
      <c r="C123" s="162" t="s">
        <v>78</v>
      </c>
      <c r="D123" s="172">
        <v>0.91</v>
      </c>
      <c r="E123" s="172">
        <v>0.64</v>
      </c>
      <c r="F123" s="172">
        <v>0.97</v>
      </c>
      <c r="G123" s="172">
        <v>0.78</v>
      </c>
      <c r="H123" s="201">
        <v>0.88</v>
      </c>
      <c r="I123" s="201">
        <v>0.5</v>
      </c>
      <c r="J123" s="173" t="s">
        <v>22</v>
      </c>
      <c r="K123" s="174">
        <v>0.93</v>
      </c>
      <c r="L123" s="205">
        <v>0.9</v>
      </c>
    </row>
    <row r="124" spans="2:12" x14ac:dyDescent="0.35">
      <c r="B124" s="168">
        <v>45628</v>
      </c>
      <c r="C124" s="167" t="s">
        <v>79</v>
      </c>
      <c r="D124" s="176">
        <v>0.91</v>
      </c>
      <c r="E124" s="176">
        <v>0.64</v>
      </c>
      <c r="F124" s="176">
        <v>0.84</v>
      </c>
      <c r="G124" s="176">
        <v>0.82</v>
      </c>
      <c r="H124" s="203">
        <v>0.88</v>
      </c>
      <c r="I124" s="201">
        <v>0.5</v>
      </c>
      <c r="J124" s="173" t="s">
        <v>22</v>
      </c>
      <c r="K124" s="191">
        <v>0.83</v>
      </c>
      <c r="L124" s="205">
        <v>0.7</v>
      </c>
    </row>
    <row r="125" spans="2:12" x14ac:dyDescent="0.35">
      <c r="B125" s="192" t="s">
        <v>93</v>
      </c>
      <c r="C125" s="184" t="s">
        <v>78</v>
      </c>
      <c r="D125" s="193">
        <v>0.93</v>
      </c>
      <c r="E125" s="193">
        <v>0.67</v>
      </c>
      <c r="F125" s="193">
        <v>0.96</v>
      </c>
      <c r="G125" s="193">
        <v>0.8</v>
      </c>
      <c r="H125" s="202">
        <v>0.89</v>
      </c>
      <c r="I125" s="202">
        <v>0.5</v>
      </c>
      <c r="J125" s="202">
        <v>0.86</v>
      </c>
      <c r="K125" s="202">
        <v>0.92</v>
      </c>
      <c r="L125" s="206">
        <v>0.9</v>
      </c>
    </row>
    <row r="126" spans="2:12" x14ac:dyDescent="0.35">
      <c r="B126" s="192" t="s">
        <v>94</v>
      </c>
      <c r="C126" s="184" t="s">
        <v>79</v>
      </c>
      <c r="D126" s="193">
        <v>0.94</v>
      </c>
      <c r="E126" s="193">
        <v>0.71</v>
      </c>
      <c r="F126" s="193">
        <v>0.84</v>
      </c>
      <c r="G126" s="193">
        <v>0.82</v>
      </c>
      <c r="H126" s="202">
        <v>0.89</v>
      </c>
      <c r="I126" s="202">
        <v>0.5</v>
      </c>
      <c r="J126" s="202">
        <v>0.93</v>
      </c>
      <c r="K126" s="202">
        <v>0.83</v>
      </c>
      <c r="L126" s="193">
        <v>0.7</v>
      </c>
    </row>
    <row r="127" spans="2:12" x14ac:dyDescent="0.35">
      <c r="B127" s="168">
        <v>45658</v>
      </c>
      <c r="C127" s="162" t="s">
        <v>78</v>
      </c>
      <c r="D127" s="172">
        <v>0.88</v>
      </c>
      <c r="E127" s="172">
        <v>0.65</v>
      </c>
      <c r="F127" s="172">
        <v>0.96</v>
      </c>
      <c r="G127" s="172">
        <v>0.85</v>
      </c>
      <c r="H127" s="201">
        <v>1</v>
      </c>
      <c r="I127" s="173" t="s">
        <v>22</v>
      </c>
      <c r="J127" s="201">
        <v>1</v>
      </c>
      <c r="K127" s="172">
        <v>0.93</v>
      </c>
      <c r="L127" s="172">
        <v>0.9</v>
      </c>
    </row>
    <row r="128" spans="2:12" x14ac:dyDescent="0.35">
      <c r="B128" s="168">
        <v>45658</v>
      </c>
      <c r="C128" s="162" t="s">
        <v>79</v>
      </c>
      <c r="D128" s="172">
        <v>0.92</v>
      </c>
      <c r="E128" s="172">
        <v>0.7</v>
      </c>
      <c r="F128" s="172">
        <v>0.84</v>
      </c>
      <c r="G128" s="172">
        <v>0.82</v>
      </c>
      <c r="H128" s="201">
        <v>0.9</v>
      </c>
      <c r="I128" s="173" t="s">
        <v>22</v>
      </c>
      <c r="J128" s="201">
        <v>1</v>
      </c>
      <c r="K128" s="172">
        <v>0.83</v>
      </c>
      <c r="L128" s="172">
        <v>0.7</v>
      </c>
    </row>
    <row r="129" spans="2:12" x14ac:dyDescent="0.35">
      <c r="B129" s="168">
        <v>45690</v>
      </c>
      <c r="C129" s="162" t="s">
        <v>78</v>
      </c>
      <c r="D129" s="172">
        <v>0.92</v>
      </c>
      <c r="E129" s="172">
        <v>0.71</v>
      </c>
      <c r="F129" s="172">
        <v>0.95</v>
      </c>
      <c r="G129" s="172">
        <v>0.8</v>
      </c>
      <c r="H129" s="201">
        <v>0.94</v>
      </c>
      <c r="I129" s="201">
        <v>0.67</v>
      </c>
      <c r="J129" s="201">
        <v>1</v>
      </c>
      <c r="K129" s="172">
        <v>0.92</v>
      </c>
      <c r="L129" s="172">
        <v>0.9</v>
      </c>
    </row>
    <row r="130" spans="2:12" x14ac:dyDescent="0.35">
      <c r="B130" s="168">
        <v>45691</v>
      </c>
      <c r="C130" s="162" t="s">
        <v>79</v>
      </c>
      <c r="D130" s="172">
        <v>0.9</v>
      </c>
      <c r="E130" s="172">
        <v>0.74</v>
      </c>
      <c r="F130" s="172">
        <v>0.85</v>
      </c>
      <c r="G130" s="172">
        <v>0.82</v>
      </c>
      <c r="H130" s="201">
        <v>0.94</v>
      </c>
      <c r="I130" s="201">
        <v>0.83</v>
      </c>
      <c r="J130" s="201">
        <v>1</v>
      </c>
      <c r="K130" s="172">
        <v>0.84</v>
      </c>
      <c r="L130" s="172">
        <v>0.7</v>
      </c>
    </row>
    <row r="131" spans="2:12" x14ac:dyDescent="0.35">
      <c r="B131" s="168">
        <v>45720</v>
      </c>
      <c r="C131" s="162" t="s">
        <v>78</v>
      </c>
      <c r="D131" s="172">
        <v>0.94</v>
      </c>
      <c r="E131" s="172">
        <v>0.64</v>
      </c>
      <c r="F131" s="172">
        <v>0.97</v>
      </c>
      <c r="G131" s="172">
        <v>0.82</v>
      </c>
      <c r="H131" s="201">
        <v>1</v>
      </c>
      <c r="I131" s="173" t="s">
        <v>22</v>
      </c>
      <c r="J131" s="201">
        <v>0.86</v>
      </c>
      <c r="K131" s="172">
        <v>0.93</v>
      </c>
      <c r="L131" s="172">
        <v>0.9</v>
      </c>
    </row>
    <row r="132" spans="2:12" x14ac:dyDescent="0.35">
      <c r="B132" s="168">
        <v>45721</v>
      </c>
      <c r="C132" s="162" t="s">
        <v>79</v>
      </c>
      <c r="D132" s="172">
        <v>0.96</v>
      </c>
      <c r="E132" s="172">
        <v>0.73</v>
      </c>
      <c r="F132" s="172">
        <v>0.85</v>
      </c>
      <c r="G132" s="172">
        <v>0.83</v>
      </c>
      <c r="H132" s="201">
        <v>0.95</v>
      </c>
      <c r="I132" s="173" t="s">
        <v>22</v>
      </c>
      <c r="J132" s="201">
        <v>0.86</v>
      </c>
      <c r="K132" s="172">
        <v>0.85</v>
      </c>
      <c r="L132" s="172">
        <v>0.7</v>
      </c>
    </row>
    <row r="133" spans="2:12" x14ac:dyDescent="0.35">
      <c r="B133" s="192" t="s">
        <v>95</v>
      </c>
      <c r="C133" s="184" t="s">
        <v>78</v>
      </c>
      <c r="D133" s="193">
        <v>0.92</v>
      </c>
      <c r="E133" s="193">
        <v>0.66</v>
      </c>
      <c r="F133" s="193">
        <v>0.96</v>
      </c>
      <c r="G133" s="193">
        <v>0.82</v>
      </c>
      <c r="H133" s="193">
        <v>0.98</v>
      </c>
      <c r="I133" s="193">
        <v>0.75</v>
      </c>
      <c r="J133" s="193">
        <v>0.96</v>
      </c>
      <c r="K133" s="193">
        <v>0.93</v>
      </c>
      <c r="L133" s="193">
        <v>0.9</v>
      </c>
    </row>
    <row r="134" spans="2:12" x14ac:dyDescent="0.35">
      <c r="B134" s="192" t="s">
        <v>95</v>
      </c>
      <c r="C134" s="184" t="s">
        <v>79</v>
      </c>
      <c r="D134" s="193">
        <v>0.93</v>
      </c>
      <c r="E134" s="193">
        <v>0.72</v>
      </c>
      <c r="F134" s="193">
        <v>0.85</v>
      </c>
      <c r="G134" s="193">
        <v>0.82</v>
      </c>
      <c r="H134" s="193">
        <v>0.93</v>
      </c>
      <c r="I134" s="193">
        <v>0.88</v>
      </c>
      <c r="J134" s="193">
        <v>0.96</v>
      </c>
      <c r="K134" s="193">
        <v>0.84</v>
      </c>
      <c r="L134" s="193">
        <v>0.7</v>
      </c>
    </row>
    <row r="135" spans="2:12" x14ac:dyDescent="0.35">
      <c r="B135" s="168">
        <v>45756</v>
      </c>
      <c r="C135" s="162" t="s">
        <v>78</v>
      </c>
      <c r="D135" s="172">
        <v>0.87</v>
      </c>
      <c r="E135" s="172">
        <v>0.66</v>
      </c>
      <c r="F135" s="172">
        <v>0.96</v>
      </c>
      <c r="G135" s="172">
        <v>0.89</v>
      </c>
      <c r="H135" s="201">
        <v>1</v>
      </c>
      <c r="I135" s="201">
        <v>0.4</v>
      </c>
      <c r="J135" s="173" t="s">
        <v>22</v>
      </c>
      <c r="K135" s="201">
        <v>0.93</v>
      </c>
      <c r="L135" s="174">
        <v>0.9</v>
      </c>
    </row>
    <row r="136" spans="2:12" x14ac:dyDescent="0.35">
      <c r="B136" s="168">
        <v>45756</v>
      </c>
      <c r="C136" s="167" t="s">
        <v>79</v>
      </c>
      <c r="D136" s="176">
        <v>0.93</v>
      </c>
      <c r="E136" s="176">
        <v>0.68</v>
      </c>
      <c r="F136" s="176">
        <v>0.86</v>
      </c>
      <c r="G136" s="176">
        <v>0.89</v>
      </c>
      <c r="H136" s="203">
        <v>0.93</v>
      </c>
      <c r="I136" s="201">
        <v>0.4</v>
      </c>
      <c r="J136" s="173" t="s">
        <v>22</v>
      </c>
      <c r="K136" s="203">
        <v>0.86</v>
      </c>
      <c r="L136" s="174">
        <v>0.7</v>
      </c>
    </row>
    <row r="137" spans="2:12" x14ac:dyDescent="0.35">
      <c r="B137" s="168">
        <v>45786</v>
      </c>
      <c r="C137" s="162" t="s">
        <v>78</v>
      </c>
      <c r="D137" s="172">
        <v>0.95</v>
      </c>
      <c r="E137" s="172">
        <v>0.63</v>
      </c>
      <c r="F137" s="172">
        <v>0.96</v>
      </c>
      <c r="G137" s="172">
        <v>0.86</v>
      </c>
      <c r="H137" s="201">
        <v>0.83</v>
      </c>
      <c r="I137" s="201">
        <v>0.66669999999999996</v>
      </c>
      <c r="J137" s="173" t="s">
        <v>22</v>
      </c>
      <c r="K137" s="201">
        <v>0.93</v>
      </c>
      <c r="L137" s="174">
        <v>0.9</v>
      </c>
    </row>
    <row r="138" spans="2:12" x14ac:dyDescent="0.35">
      <c r="B138" s="168">
        <v>45786</v>
      </c>
      <c r="C138" s="167" t="s">
        <v>79</v>
      </c>
      <c r="D138" s="176">
        <v>0.96</v>
      </c>
      <c r="E138" s="176">
        <v>0.65</v>
      </c>
      <c r="F138" s="176">
        <v>0.87</v>
      </c>
      <c r="G138" s="176">
        <v>0.87</v>
      </c>
      <c r="H138" s="203">
        <v>0.83</v>
      </c>
      <c r="I138" s="203">
        <v>0.5</v>
      </c>
      <c r="J138" s="173" t="s">
        <v>22</v>
      </c>
      <c r="K138" s="203">
        <v>0.87</v>
      </c>
      <c r="L138" s="191">
        <v>0.7</v>
      </c>
    </row>
    <row r="139" spans="2:12" x14ac:dyDescent="0.35">
      <c r="B139" s="168">
        <v>45819</v>
      </c>
      <c r="C139" s="162" t="s">
        <v>78</v>
      </c>
      <c r="D139" s="172">
        <v>0.9</v>
      </c>
      <c r="E139" s="172">
        <v>0.69</v>
      </c>
      <c r="F139" s="172">
        <v>0.96</v>
      </c>
      <c r="G139" s="172">
        <v>0.82</v>
      </c>
      <c r="H139" s="201">
        <v>0.78</v>
      </c>
      <c r="I139" s="201">
        <v>1</v>
      </c>
      <c r="J139" s="201">
        <v>0.88</v>
      </c>
      <c r="K139" s="201">
        <v>0.91</v>
      </c>
      <c r="L139" s="174">
        <v>0.9</v>
      </c>
    </row>
    <row r="140" spans="2:12" x14ac:dyDescent="0.35">
      <c r="B140" s="168">
        <v>45819</v>
      </c>
      <c r="C140" s="167" t="s">
        <v>79</v>
      </c>
      <c r="D140" s="176">
        <v>0.89</v>
      </c>
      <c r="E140" s="176">
        <v>0.7</v>
      </c>
      <c r="F140" s="176">
        <v>0.85</v>
      </c>
      <c r="G140" s="176">
        <v>0.83</v>
      </c>
      <c r="H140" s="203">
        <v>0.76</v>
      </c>
      <c r="I140" s="203">
        <v>0.85709999999999997</v>
      </c>
      <c r="J140" s="203">
        <v>0.88</v>
      </c>
      <c r="K140" s="203">
        <v>0.83</v>
      </c>
      <c r="L140" s="174">
        <v>0.7</v>
      </c>
    </row>
    <row r="141" spans="2:12" x14ac:dyDescent="0.35">
      <c r="B141" s="192" t="s">
        <v>96</v>
      </c>
      <c r="C141" s="184" t="s">
        <v>78</v>
      </c>
      <c r="D141" s="193">
        <v>0.91</v>
      </c>
      <c r="E141" s="193">
        <v>0.67</v>
      </c>
      <c r="F141" s="193">
        <v>0.96</v>
      </c>
      <c r="G141" s="193">
        <v>0.85</v>
      </c>
      <c r="H141" s="193">
        <v>0.84</v>
      </c>
      <c r="I141" s="193">
        <v>0.72</v>
      </c>
      <c r="J141" s="202">
        <v>0.88</v>
      </c>
      <c r="K141" s="193">
        <f t="shared" ref="K141" si="0">AVERAGE(K135,K137,K139)</f>
        <v>0.92333333333333334</v>
      </c>
      <c r="L141" s="188">
        <v>0.9</v>
      </c>
    </row>
    <row r="142" spans="2:12" x14ac:dyDescent="0.35">
      <c r="B142" s="192" t="s">
        <v>96</v>
      </c>
      <c r="C142" s="187" t="s">
        <v>79</v>
      </c>
      <c r="D142" s="193">
        <v>0.93</v>
      </c>
      <c r="E142" s="193">
        <v>0.69</v>
      </c>
      <c r="F142" s="193">
        <v>0.86</v>
      </c>
      <c r="G142" s="193">
        <f t="shared" ref="G142:K142" si="1">AVERAGE(G136,G138,G140)</f>
        <v>0.86333333333333329</v>
      </c>
      <c r="H142" s="193">
        <v>0.81</v>
      </c>
      <c r="I142" s="193">
        <v>0.61</v>
      </c>
      <c r="J142" s="193">
        <v>0.88</v>
      </c>
      <c r="K142" s="193">
        <f t="shared" si="1"/>
        <v>0.85333333333333339</v>
      </c>
      <c r="L142" s="185">
        <v>0.7</v>
      </c>
    </row>
    <row r="144" spans="2:12" x14ac:dyDescent="0.35">
      <c r="B144" s="229" t="s">
        <v>78</v>
      </c>
      <c r="C144" s="100" t="s">
        <v>97</v>
      </c>
      <c r="G144" s="165"/>
      <c r="H144" s="100"/>
    </row>
    <row r="145" spans="2:8" x14ac:dyDescent="0.35">
      <c r="B145" s="229" t="s">
        <v>79</v>
      </c>
      <c r="C145" s="100" t="s">
        <v>98</v>
      </c>
      <c r="G145" s="165"/>
      <c r="H145" s="100"/>
    </row>
    <row r="146" spans="2:8" x14ac:dyDescent="0.35">
      <c r="B146" s="230" t="s">
        <v>99</v>
      </c>
      <c r="C146" s="100" t="s">
        <v>100</v>
      </c>
      <c r="G146" s="165"/>
      <c r="H146" s="100"/>
    </row>
    <row r="147" spans="2:8" x14ac:dyDescent="0.35">
      <c r="C147" s="100" t="s">
        <v>101</v>
      </c>
      <c r="G147" s="165"/>
      <c r="H147" s="100"/>
    </row>
    <row r="148" spans="2:8" x14ac:dyDescent="0.35">
      <c r="C148" s="100" t="s">
        <v>102</v>
      </c>
      <c r="G148" s="165"/>
      <c r="H148" s="100"/>
    </row>
    <row r="149" spans="2:8" x14ac:dyDescent="0.35">
      <c r="C149" s="100" t="s">
        <v>103</v>
      </c>
      <c r="G149" s="165"/>
      <c r="H149" s="100"/>
    </row>
    <row r="151" spans="2:8" x14ac:dyDescent="0.35">
      <c r="B151" s="391"/>
      <c r="C151" s="391"/>
      <c r="D151" s="391"/>
      <c r="E151" s="391"/>
    </row>
  </sheetData>
  <sheetProtection algorithmName="SHA-512" hashValue="vXqsZU8nBFvulTTchL/DGO2LJeej4+GHUcSH8MzIpfeFDAME+P30QIKpDBo0uBoWzQ8fYARxXLv2GOpwnfdzug==" saltValue="s8k7dXAMEKLr5rCes95XpQ==" spinCount="100000" sheet="1" objects="1" scenarios="1"/>
  <mergeCells count="2">
    <mergeCell ref="B5:L5"/>
    <mergeCell ref="B151:E15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82C44"/>
  </sheetPr>
  <dimension ref="A1:AG118"/>
  <sheetViews>
    <sheetView showGridLines="0" zoomScale="70" zoomScaleNormal="70" workbookViewId="0">
      <pane xSplit="2" ySplit="8" topLeftCell="C98" activePane="bottomRight" state="frozen"/>
      <selection pane="topRight" activeCell="C1" sqref="C1"/>
      <selection pane="bottomLeft" activeCell="A9" sqref="A9"/>
      <selection pane="bottomRight" activeCell="B118" sqref="B118:E118"/>
    </sheetView>
  </sheetViews>
  <sheetFormatPr baseColWidth="10" defaultColWidth="9.1796875" defaultRowHeight="14.5" x14ac:dyDescent="0.35"/>
  <cols>
    <col min="1" max="1" width="2.1796875" customWidth="1"/>
    <col min="2" max="2" width="15.54296875" style="6" customWidth="1"/>
    <col min="3" max="3" width="16.54296875" customWidth="1"/>
    <col min="4" max="4" width="8.81640625" bestFit="1" customWidth="1"/>
    <col min="5" max="5" width="12.453125" customWidth="1"/>
    <col min="6" max="6" width="22.81640625" customWidth="1"/>
    <col min="7" max="7" width="23.7265625" bestFit="1" customWidth="1"/>
    <col min="8" max="8" width="9.81640625" customWidth="1"/>
    <col min="9" max="9" width="9.453125" bestFit="1" customWidth="1"/>
    <col min="10" max="10" width="10.7265625" bestFit="1" customWidth="1"/>
    <col min="11" max="11" width="17.54296875" bestFit="1" customWidth="1"/>
    <col min="12" max="12" width="13.1796875" bestFit="1" customWidth="1"/>
    <col min="13" max="13" width="18.1796875" customWidth="1"/>
    <col min="14" max="14" width="19.1796875" style="254" customWidth="1"/>
    <col min="15" max="15" width="14.7265625" style="244" customWidth="1"/>
    <col min="16" max="16" width="11.81640625" style="244" bestFit="1" customWidth="1"/>
    <col min="17" max="17" width="11.1796875" bestFit="1" customWidth="1"/>
    <col min="18" max="18" width="9.81640625" style="4" bestFit="1" customWidth="1"/>
    <col min="19" max="19" width="10.81640625" style="4" bestFit="1" customWidth="1"/>
    <col min="20" max="20" width="13.1796875" style="5" bestFit="1" customWidth="1"/>
    <col min="21" max="21" width="10.453125" style="232" bestFit="1" customWidth="1"/>
    <col min="22" max="22" width="11.7265625" style="233" bestFit="1" customWidth="1"/>
    <col min="23" max="23" width="12.26953125" style="244" bestFit="1" customWidth="1"/>
    <col min="24" max="24" width="15.26953125" style="244" bestFit="1" customWidth="1"/>
    <col min="25" max="25" width="14.453125" style="244" bestFit="1" customWidth="1"/>
    <col min="26" max="26" width="12.54296875" style="244" bestFit="1" customWidth="1"/>
    <col min="27" max="27" width="26.81640625" bestFit="1" customWidth="1"/>
    <col min="28" max="29" width="17.26953125" bestFit="1" customWidth="1"/>
    <col min="30" max="30" width="20" bestFit="1" customWidth="1"/>
    <col min="31" max="31" width="12.453125" customWidth="1"/>
    <col min="32" max="32" width="11" bestFit="1" customWidth="1"/>
    <col min="33" max="33" width="10.81640625" bestFit="1" customWidth="1"/>
  </cols>
  <sheetData>
    <row r="1" spans="2:33" ht="50.15" customHeight="1" x14ac:dyDescent="0.35"/>
    <row r="2" spans="2:33" ht="11.15" customHeight="1" x14ac:dyDescent="0.35"/>
    <row r="3" spans="2:33" ht="20.149999999999999" customHeight="1" x14ac:dyDescent="0.45">
      <c r="B3" s="406" t="s">
        <v>104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</row>
    <row r="4" spans="2:33" ht="10.5" customHeight="1" x14ac:dyDescent="0.4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55"/>
      <c r="O4" s="245"/>
      <c r="P4" s="245"/>
      <c r="Q4" s="14"/>
      <c r="R4" s="15"/>
      <c r="S4" s="15"/>
      <c r="T4" s="16"/>
      <c r="U4" s="234"/>
      <c r="V4" s="235"/>
      <c r="W4" s="245"/>
      <c r="X4" s="245"/>
    </row>
    <row r="5" spans="2:33" s="100" customFormat="1" ht="30" customHeight="1" x14ac:dyDescent="0.35">
      <c r="B5" s="413" t="s">
        <v>105</v>
      </c>
      <c r="C5" s="410" t="s">
        <v>106</v>
      </c>
      <c r="D5" s="411"/>
      <c r="E5" s="411"/>
      <c r="F5" s="411"/>
      <c r="G5" s="411"/>
      <c r="H5" s="411"/>
      <c r="I5" s="411"/>
      <c r="J5" s="411"/>
      <c r="K5" s="411"/>
      <c r="L5" s="412"/>
      <c r="M5" s="410" t="s">
        <v>107</v>
      </c>
      <c r="N5" s="411"/>
      <c r="O5" s="411"/>
      <c r="P5" s="412"/>
      <c r="Q5" s="435" t="s">
        <v>108</v>
      </c>
      <c r="R5" s="436"/>
      <c r="S5" s="436"/>
      <c r="T5" s="436"/>
      <c r="U5" s="436"/>
      <c r="V5" s="436"/>
      <c r="W5" s="436"/>
      <c r="X5" s="436"/>
      <c r="Y5" s="436"/>
      <c r="Z5" s="437"/>
      <c r="AA5" s="427" t="s">
        <v>109</v>
      </c>
      <c r="AB5" s="428"/>
      <c r="AC5" s="428"/>
      <c r="AD5" s="428"/>
      <c r="AE5" s="428"/>
      <c r="AF5" s="428"/>
      <c r="AG5" s="428"/>
    </row>
    <row r="6" spans="2:33" s="100" customFormat="1" ht="38.15" customHeight="1" x14ac:dyDescent="0.35">
      <c r="B6" s="414"/>
      <c r="C6" s="400" t="s">
        <v>110</v>
      </c>
      <c r="D6" s="401"/>
      <c r="E6" s="402"/>
      <c r="F6" s="400" t="s">
        <v>111</v>
      </c>
      <c r="G6" s="402"/>
      <c r="H6" s="407" t="s">
        <v>112</v>
      </c>
      <c r="I6" s="408"/>
      <c r="J6" s="408"/>
      <c r="K6" s="408"/>
      <c r="L6" s="409"/>
      <c r="M6" s="438" t="s">
        <v>113</v>
      </c>
      <c r="N6" s="439"/>
      <c r="O6" s="442" t="s">
        <v>114</v>
      </c>
      <c r="P6" s="443"/>
      <c r="Q6" s="434" t="s">
        <v>115</v>
      </c>
      <c r="R6" s="434"/>
      <c r="S6" s="434"/>
      <c r="T6" s="434" t="s">
        <v>116</v>
      </c>
      <c r="U6" s="434"/>
      <c r="V6" s="434"/>
      <c r="W6" s="420" t="s">
        <v>117</v>
      </c>
      <c r="X6" s="418" t="s">
        <v>118</v>
      </c>
      <c r="Y6" s="418" t="s">
        <v>119</v>
      </c>
      <c r="Z6" s="421" t="s">
        <v>120</v>
      </c>
      <c r="AA6" s="431" t="s">
        <v>121</v>
      </c>
      <c r="AB6" s="432"/>
      <c r="AC6" s="433"/>
      <c r="AD6" s="423" t="s">
        <v>122</v>
      </c>
      <c r="AE6" s="429" t="s">
        <v>123</v>
      </c>
      <c r="AF6" s="430"/>
      <c r="AG6" s="430"/>
    </row>
    <row r="7" spans="2:33" s="100" customFormat="1" ht="18.649999999999999" customHeight="1" x14ac:dyDescent="0.35">
      <c r="B7" s="414"/>
      <c r="C7" s="403"/>
      <c r="D7" s="404"/>
      <c r="E7" s="405"/>
      <c r="F7" s="403"/>
      <c r="G7" s="405"/>
      <c r="H7" s="397" t="s">
        <v>124</v>
      </c>
      <c r="I7" s="398"/>
      <c r="J7" s="399"/>
      <c r="K7" s="416" t="s">
        <v>125</v>
      </c>
      <c r="L7" s="416" t="s">
        <v>126</v>
      </c>
      <c r="M7" s="440"/>
      <c r="N7" s="441"/>
      <c r="O7" s="444"/>
      <c r="P7" s="445"/>
      <c r="Q7" s="434"/>
      <c r="R7" s="434"/>
      <c r="S7" s="434"/>
      <c r="T7" s="434"/>
      <c r="U7" s="434"/>
      <c r="V7" s="434"/>
      <c r="W7" s="418"/>
      <c r="X7" s="418"/>
      <c r="Y7" s="418"/>
      <c r="Z7" s="421"/>
      <c r="AA7" s="403"/>
      <c r="AB7" s="404"/>
      <c r="AC7" s="405"/>
      <c r="AD7" s="423"/>
      <c r="AE7" s="429"/>
      <c r="AF7" s="430"/>
      <c r="AG7" s="430"/>
    </row>
    <row r="8" spans="2:33" s="243" customFormat="1" ht="30.65" customHeight="1" x14ac:dyDescent="0.35">
      <c r="B8" s="415"/>
      <c r="C8" s="238" t="s">
        <v>7</v>
      </c>
      <c r="D8" s="238" t="s">
        <v>127</v>
      </c>
      <c r="E8" s="238" t="s">
        <v>128</v>
      </c>
      <c r="F8" s="238" t="s">
        <v>129</v>
      </c>
      <c r="G8" s="238" t="s">
        <v>130</v>
      </c>
      <c r="H8" s="238" t="s">
        <v>131</v>
      </c>
      <c r="I8" s="238" t="s">
        <v>132</v>
      </c>
      <c r="J8" s="238" t="s">
        <v>133</v>
      </c>
      <c r="K8" s="417"/>
      <c r="L8" s="417"/>
      <c r="M8" s="238" t="s">
        <v>134</v>
      </c>
      <c r="N8" s="256" t="s">
        <v>135</v>
      </c>
      <c r="O8" s="241" t="s">
        <v>136</v>
      </c>
      <c r="P8" s="241" t="s">
        <v>137</v>
      </c>
      <c r="Q8" s="239" t="s">
        <v>138</v>
      </c>
      <c r="R8" s="239" t="s">
        <v>139</v>
      </c>
      <c r="S8" s="239" t="s">
        <v>140</v>
      </c>
      <c r="T8" s="239" t="s">
        <v>141</v>
      </c>
      <c r="U8" s="239" t="s">
        <v>142</v>
      </c>
      <c r="V8" s="239" t="s">
        <v>143</v>
      </c>
      <c r="W8" s="419"/>
      <c r="X8" s="419"/>
      <c r="Y8" s="419"/>
      <c r="Z8" s="422"/>
      <c r="AA8" s="240" t="s">
        <v>38</v>
      </c>
      <c r="AB8" s="239" t="s">
        <v>139</v>
      </c>
      <c r="AC8" s="239" t="s">
        <v>133</v>
      </c>
      <c r="AD8" s="424"/>
      <c r="AE8" s="241" t="s">
        <v>144</v>
      </c>
      <c r="AF8" s="239" t="s">
        <v>139</v>
      </c>
      <c r="AG8" s="242" t="s">
        <v>145</v>
      </c>
    </row>
    <row r="9" spans="2:33" s="243" customFormat="1" ht="30.65" customHeight="1" x14ac:dyDescent="0.35">
      <c r="B9" s="261"/>
      <c r="C9" s="238"/>
      <c r="D9" s="238"/>
      <c r="E9" s="262"/>
      <c r="F9" s="238"/>
      <c r="G9" s="238"/>
      <c r="H9" s="238"/>
      <c r="I9" s="238"/>
      <c r="J9" s="238"/>
      <c r="K9" s="263"/>
      <c r="L9" s="263"/>
      <c r="M9" s="238"/>
      <c r="N9" s="256"/>
      <c r="O9" s="241"/>
      <c r="P9" s="241"/>
      <c r="Q9" s="239"/>
      <c r="R9" s="239"/>
      <c r="S9" s="239"/>
      <c r="T9" s="239"/>
      <c r="U9" s="239"/>
      <c r="V9" s="239"/>
      <c r="W9" s="264"/>
      <c r="X9" s="264"/>
      <c r="Y9" s="264"/>
      <c r="Z9" s="250"/>
      <c r="AA9" s="240"/>
      <c r="AB9" s="239"/>
      <c r="AC9" s="239"/>
      <c r="AD9" s="265"/>
      <c r="AE9" s="241"/>
      <c r="AF9" s="239"/>
      <c r="AG9" s="242"/>
    </row>
    <row r="10" spans="2:33" ht="15.5" x14ac:dyDescent="0.35">
      <c r="B10" s="11">
        <v>44044</v>
      </c>
      <c r="C10" s="252">
        <v>129</v>
      </c>
      <c r="D10" s="281">
        <v>57</v>
      </c>
      <c r="E10" s="281">
        <v>72</v>
      </c>
      <c r="F10" s="252">
        <v>128</v>
      </c>
      <c r="G10" s="252">
        <v>1</v>
      </c>
      <c r="H10" s="252">
        <v>63</v>
      </c>
      <c r="I10" s="281">
        <v>29</v>
      </c>
      <c r="J10" s="281">
        <v>34</v>
      </c>
      <c r="K10" s="252">
        <v>364</v>
      </c>
      <c r="L10" s="252">
        <v>7</v>
      </c>
      <c r="M10" s="266">
        <v>52.333329999999997</v>
      </c>
      <c r="N10" s="267" t="s">
        <v>22</v>
      </c>
      <c r="O10" s="268">
        <v>63</v>
      </c>
      <c r="P10" s="268">
        <v>0</v>
      </c>
      <c r="Q10" s="252">
        <v>34</v>
      </c>
      <c r="R10" s="252"/>
      <c r="S10" s="252"/>
      <c r="T10" s="252">
        <v>26</v>
      </c>
      <c r="U10" s="269"/>
      <c r="V10" s="269"/>
      <c r="W10" s="270">
        <f t="shared" ref="W10:W41" si="0">+Q10/(Q10+T10)</f>
        <v>0.56666666666666665</v>
      </c>
      <c r="X10" s="270">
        <f t="shared" ref="X10:X41" si="1">+T10/(Q10+T10)</f>
        <v>0.43333333333333335</v>
      </c>
      <c r="Y10" s="270"/>
      <c r="Z10" s="268">
        <v>3</v>
      </c>
      <c r="AA10" s="271">
        <v>853775.81</v>
      </c>
      <c r="AB10" s="271"/>
      <c r="AC10" s="271"/>
      <c r="AD10" s="271">
        <f t="shared" ref="AD10:AD41" si="2">+AA10/AE10</f>
        <v>34151.032400000004</v>
      </c>
      <c r="AE10" s="72">
        <v>25</v>
      </c>
      <c r="AF10" s="72">
        <v>25</v>
      </c>
      <c r="AG10" s="72">
        <v>25</v>
      </c>
    </row>
    <row r="11" spans="2:33" s="35" customFormat="1" ht="15.5" x14ac:dyDescent="0.35">
      <c r="B11" s="11">
        <v>44075</v>
      </c>
      <c r="C11" s="252">
        <v>184</v>
      </c>
      <c r="D11" s="281">
        <v>89</v>
      </c>
      <c r="E11" s="281">
        <v>95</v>
      </c>
      <c r="F11" s="252">
        <v>184</v>
      </c>
      <c r="G11" s="252">
        <v>0</v>
      </c>
      <c r="H11" s="252">
        <v>56</v>
      </c>
      <c r="I11" s="281">
        <v>21</v>
      </c>
      <c r="J11" s="281">
        <v>35</v>
      </c>
      <c r="K11" s="252">
        <v>480</v>
      </c>
      <c r="L11" s="252">
        <v>5</v>
      </c>
      <c r="M11" s="266">
        <v>66.142859999999999</v>
      </c>
      <c r="N11" s="267" t="s">
        <v>22</v>
      </c>
      <c r="O11" s="268">
        <v>55</v>
      </c>
      <c r="P11" s="268">
        <v>1</v>
      </c>
      <c r="Q11" s="252">
        <v>39</v>
      </c>
      <c r="R11" s="252"/>
      <c r="S11" s="252"/>
      <c r="T11" s="252">
        <v>8</v>
      </c>
      <c r="U11" s="269"/>
      <c r="V11" s="269"/>
      <c r="W11" s="270">
        <f t="shared" si="0"/>
        <v>0.82978723404255317</v>
      </c>
      <c r="X11" s="270">
        <f t="shared" si="1"/>
        <v>0.1702127659574468</v>
      </c>
      <c r="Y11" s="270"/>
      <c r="Z11" s="268">
        <v>8</v>
      </c>
      <c r="AA11" s="271">
        <v>897793.62</v>
      </c>
      <c r="AB11" s="271"/>
      <c r="AC11" s="271"/>
      <c r="AD11" s="271">
        <f t="shared" si="2"/>
        <v>33251.615555555552</v>
      </c>
      <c r="AE11" s="72">
        <v>27</v>
      </c>
      <c r="AF11" s="72">
        <v>27</v>
      </c>
      <c r="AG11" s="72">
        <v>27</v>
      </c>
    </row>
    <row r="12" spans="2:33" ht="15.5" x14ac:dyDescent="0.35">
      <c r="B12" s="56" t="s">
        <v>146</v>
      </c>
      <c r="C12" s="251">
        <f>+SUM(C10:C11)</f>
        <v>313</v>
      </c>
      <c r="D12" s="251">
        <f>+D10+D11</f>
        <v>146</v>
      </c>
      <c r="E12" s="251">
        <f>+E10+E11</f>
        <v>167</v>
      </c>
      <c r="F12" s="251">
        <f>+SUM(F10:F11)</f>
        <v>312</v>
      </c>
      <c r="G12" s="251">
        <f>+SUM(G10:G11)</f>
        <v>1</v>
      </c>
      <c r="H12" s="251">
        <f>+SUM(H10:H11)</f>
        <v>119</v>
      </c>
      <c r="I12" s="251">
        <f t="shared" ref="I12:J12" si="3">+SUM(I10:I11)</f>
        <v>50</v>
      </c>
      <c r="J12" s="251">
        <f t="shared" si="3"/>
        <v>69</v>
      </c>
      <c r="K12" s="272">
        <v>480</v>
      </c>
      <c r="L12" s="251">
        <f>+SUM(L10:L11)</f>
        <v>12</v>
      </c>
      <c r="M12" s="273">
        <f>+AVERAGE(M10:M11)</f>
        <v>59.238095000000001</v>
      </c>
      <c r="N12" s="274" t="s">
        <v>22</v>
      </c>
      <c r="O12" s="275">
        <f>+SUM(O10:O11)</f>
        <v>118</v>
      </c>
      <c r="P12" s="275">
        <f>+SUM(P10:P11)</f>
        <v>1</v>
      </c>
      <c r="Q12" s="251">
        <f>+SUM(Q8:Q11)</f>
        <v>73</v>
      </c>
      <c r="R12" s="251"/>
      <c r="S12" s="251"/>
      <c r="T12" s="251">
        <f>+SUM(T8:T11)</f>
        <v>34</v>
      </c>
      <c r="U12" s="276"/>
      <c r="V12" s="276"/>
      <c r="W12" s="277">
        <f t="shared" si="0"/>
        <v>0.68224299065420557</v>
      </c>
      <c r="X12" s="277">
        <f t="shared" si="1"/>
        <v>0.31775700934579437</v>
      </c>
      <c r="Y12" s="277"/>
      <c r="Z12" s="275">
        <f>+SUM(Z10:Z11)</f>
        <v>11</v>
      </c>
      <c r="AA12" s="278">
        <f>+SUM(AA8:AA11)</f>
        <v>1751569.4300000002</v>
      </c>
      <c r="AB12" s="278"/>
      <c r="AC12" s="278"/>
      <c r="AD12" s="278">
        <f t="shared" si="2"/>
        <v>33684.027500000004</v>
      </c>
      <c r="AE12" s="85">
        <f>+SUM(AE8:AE11)</f>
        <v>52</v>
      </c>
      <c r="AF12" s="85">
        <f>+SUM(AF8:AF11)</f>
        <v>52</v>
      </c>
      <c r="AG12" s="85">
        <f>+SUM(AG8:AG11)</f>
        <v>52</v>
      </c>
    </row>
    <row r="13" spans="2:33" ht="15.5" x14ac:dyDescent="0.35">
      <c r="B13" s="11">
        <v>44105</v>
      </c>
      <c r="C13" s="252">
        <v>211</v>
      </c>
      <c r="D13" s="281">
        <v>95</v>
      </c>
      <c r="E13" s="281">
        <v>116</v>
      </c>
      <c r="F13" s="252">
        <v>211</v>
      </c>
      <c r="G13" s="252">
        <v>0</v>
      </c>
      <c r="H13" s="252">
        <v>164</v>
      </c>
      <c r="I13" s="281">
        <v>75</v>
      </c>
      <c r="J13" s="281">
        <v>89</v>
      </c>
      <c r="K13" s="252">
        <v>516</v>
      </c>
      <c r="L13" s="252">
        <v>11</v>
      </c>
      <c r="M13" s="266">
        <v>78.335369999999998</v>
      </c>
      <c r="N13" s="267" t="s">
        <v>22</v>
      </c>
      <c r="O13" s="268">
        <v>164</v>
      </c>
      <c r="P13" s="268">
        <v>0</v>
      </c>
      <c r="Q13" s="252">
        <v>82</v>
      </c>
      <c r="R13" s="252"/>
      <c r="S13" s="252"/>
      <c r="T13" s="252">
        <v>65</v>
      </c>
      <c r="U13" s="269"/>
      <c r="V13" s="269"/>
      <c r="W13" s="270">
        <f t="shared" si="0"/>
        <v>0.55782312925170063</v>
      </c>
      <c r="X13" s="270">
        <f t="shared" si="1"/>
        <v>0.44217687074829931</v>
      </c>
      <c r="Y13" s="270"/>
      <c r="Z13" s="268">
        <v>17</v>
      </c>
      <c r="AA13" s="271">
        <v>11105608.82</v>
      </c>
      <c r="AB13" s="271"/>
      <c r="AC13" s="271"/>
      <c r="AD13" s="271">
        <f t="shared" si="2"/>
        <v>150075.79486486487</v>
      </c>
      <c r="AE13" s="72">
        <v>74</v>
      </c>
      <c r="AF13" s="72">
        <v>74</v>
      </c>
      <c r="AG13" s="72">
        <v>74</v>
      </c>
    </row>
    <row r="14" spans="2:33" ht="15.5" x14ac:dyDescent="0.35">
      <c r="B14" s="11">
        <v>44136</v>
      </c>
      <c r="C14" s="252">
        <v>235</v>
      </c>
      <c r="D14" s="281">
        <v>108</v>
      </c>
      <c r="E14" s="281">
        <v>127</v>
      </c>
      <c r="F14" s="252">
        <v>235</v>
      </c>
      <c r="G14" s="252">
        <v>0</v>
      </c>
      <c r="H14" s="252">
        <v>140</v>
      </c>
      <c r="I14" s="281">
        <v>76</v>
      </c>
      <c r="J14" s="281">
        <v>64</v>
      </c>
      <c r="K14" s="252">
        <v>605</v>
      </c>
      <c r="L14" s="252">
        <v>6</v>
      </c>
      <c r="M14" s="266">
        <v>98.928569999999993</v>
      </c>
      <c r="N14" s="267" t="s">
        <v>22</v>
      </c>
      <c r="O14" s="268">
        <v>140</v>
      </c>
      <c r="P14" s="268">
        <v>0</v>
      </c>
      <c r="Q14" s="252">
        <v>116</v>
      </c>
      <c r="R14" s="252"/>
      <c r="S14" s="252"/>
      <c r="T14" s="252">
        <v>22</v>
      </c>
      <c r="U14" s="269"/>
      <c r="V14" s="269"/>
      <c r="W14" s="270">
        <f t="shared" si="0"/>
        <v>0.84057971014492749</v>
      </c>
      <c r="X14" s="270">
        <f t="shared" si="1"/>
        <v>0.15942028985507245</v>
      </c>
      <c r="Y14" s="270"/>
      <c r="Z14" s="268">
        <v>2</v>
      </c>
      <c r="AA14" s="271">
        <v>3875745.12</v>
      </c>
      <c r="AB14" s="271"/>
      <c r="AC14" s="271"/>
      <c r="AD14" s="271">
        <f t="shared" si="2"/>
        <v>35557.294678899081</v>
      </c>
      <c r="AE14" s="72">
        <v>109</v>
      </c>
      <c r="AF14" s="72">
        <v>109</v>
      </c>
      <c r="AG14" s="72">
        <v>109</v>
      </c>
    </row>
    <row r="15" spans="2:33" s="35" customFormat="1" ht="15.5" x14ac:dyDescent="0.35">
      <c r="B15" s="11">
        <v>44166</v>
      </c>
      <c r="C15" s="252">
        <v>296</v>
      </c>
      <c r="D15" s="281">
        <v>153</v>
      </c>
      <c r="E15" s="281">
        <v>143</v>
      </c>
      <c r="F15" s="252">
        <v>294</v>
      </c>
      <c r="G15" s="252">
        <v>2</v>
      </c>
      <c r="H15" s="252">
        <v>116</v>
      </c>
      <c r="I15" s="281">
        <v>47</v>
      </c>
      <c r="J15" s="281">
        <v>69</v>
      </c>
      <c r="K15" s="252">
        <v>776</v>
      </c>
      <c r="L15" s="252">
        <v>9</v>
      </c>
      <c r="M15" s="266">
        <v>99.508619999999993</v>
      </c>
      <c r="N15" s="267" t="s">
        <v>22</v>
      </c>
      <c r="O15" s="268">
        <v>108</v>
      </c>
      <c r="P15" s="268">
        <v>8</v>
      </c>
      <c r="Q15" s="252">
        <v>72</v>
      </c>
      <c r="R15" s="252"/>
      <c r="S15" s="252"/>
      <c r="T15" s="252">
        <v>35</v>
      </c>
      <c r="U15" s="269"/>
      <c r="V15" s="269"/>
      <c r="W15" s="270">
        <f t="shared" si="0"/>
        <v>0.67289719626168221</v>
      </c>
      <c r="X15" s="270">
        <f t="shared" si="1"/>
        <v>0.32710280373831774</v>
      </c>
      <c r="Y15" s="270"/>
      <c r="Z15" s="268">
        <v>1</v>
      </c>
      <c r="AA15" s="271">
        <v>1853541.83</v>
      </c>
      <c r="AB15" s="271"/>
      <c r="AC15" s="271"/>
      <c r="AD15" s="271">
        <f t="shared" si="2"/>
        <v>45208.337317073172</v>
      </c>
      <c r="AE15" s="72">
        <v>41</v>
      </c>
      <c r="AF15" s="72">
        <v>41</v>
      </c>
      <c r="AG15" s="72">
        <v>41</v>
      </c>
    </row>
    <row r="16" spans="2:33" ht="15.5" x14ac:dyDescent="0.35">
      <c r="B16" s="56" t="s">
        <v>147</v>
      </c>
      <c r="C16" s="251">
        <f>+SUM(C13:C15)</f>
        <v>742</v>
      </c>
      <c r="D16" s="251">
        <f>+D13+D14+D15</f>
        <v>356</v>
      </c>
      <c r="E16" s="251">
        <f>+E13+E14+E15</f>
        <v>386</v>
      </c>
      <c r="F16" s="251">
        <f>+SUM(F13:F15)</f>
        <v>740</v>
      </c>
      <c r="G16" s="251">
        <f>+SUM(G13:G15)</f>
        <v>2</v>
      </c>
      <c r="H16" s="251">
        <f>+SUM(H13:H15)</f>
        <v>420</v>
      </c>
      <c r="I16" s="251">
        <f t="shared" ref="I16:J16" si="4">+SUM(I13:I15)</f>
        <v>198</v>
      </c>
      <c r="J16" s="251">
        <f t="shared" si="4"/>
        <v>222</v>
      </c>
      <c r="K16" s="272">
        <v>776</v>
      </c>
      <c r="L16" s="251">
        <f>+SUM(L13:L15)</f>
        <v>26</v>
      </c>
      <c r="M16" s="273">
        <f>+AVERAGE(M13:M15)</f>
        <v>92.25752</v>
      </c>
      <c r="N16" s="274" t="s">
        <v>22</v>
      </c>
      <c r="O16" s="275">
        <f>+SUM(O13:O15)</f>
        <v>412</v>
      </c>
      <c r="P16" s="275">
        <f>+SUM(P13:P15)</f>
        <v>8</v>
      </c>
      <c r="Q16" s="251">
        <f>+SUM(Q13:Q15)</f>
        <v>270</v>
      </c>
      <c r="R16" s="251"/>
      <c r="S16" s="251"/>
      <c r="T16" s="251">
        <f>+SUM(T13:T15)</f>
        <v>122</v>
      </c>
      <c r="U16" s="276"/>
      <c r="V16" s="276"/>
      <c r="W16" s="277">
        <f t="shared" si="0"/>
        <v>0.68877551020408168</v>
      </c>
      <c r="X16" s="277">
        <f t="shared" si="1"/>
        <v>0.31122448979591838</v>
      </c>
      <c r="Y16" s="277"/>
      <c r="Z16" s="275">
        <f>+SUM(Z13:Z15)</f>
        <v>20</v>
      </c>
      <c r="AA16" s="278">
        <f>+SUM(AA13:AA15)</f>
        <v>16834895.770000003</v>
      </c>
      <c r="AB16" s="278"/>
      <c r="AC16" s="278"/>
      <c r="AD16" s="278">
        <f t="shared" si="2"/>
        <v>75155.78468750001</v>
      </c>
      <c r="AE16" s="85">
        <f>+SUM(AE13:AE15)</f>
        <v>224</v>
      </c>
      <c r="AF16" s="85">
        <f>+SUM(AF13:AF15)</f>
        <v>224</v>
      </c>
      <c r="AG16" s="85">
        <f>+SUM(AG13:AG15)</f>
        <v>224</v>
      </c>
    </row>
    <row r="17" spans="2:33" ht="15.5" x14ac:dyDescent="0.35">
      <c r="B17" s="11">
        <v>44197</v>
      </c>
      <c r="C17" s="252">
        <v>285</v>
      </c>
      <c r="D17" s="281">
        <v>139</v>
      </c>
      <c r="E17" s="281">
        <v>146</v>
      </c>
      <c r="F17" s="252">
        <v>281</v>
      </c>
      <c r="G17" s="252">
        <v>4</v>
      </c>
      <c r="H17" s="252">
        <f>+SUM(I17:J17)</f>
        <v>98</v>
      </c>
      <c r="I17" s="281">
        <v>47</v>
      </c>
      <c r="J17" s="281">
        <v>51</v>
      </c>
      <c r="K17" s="252">
        <v>954</v>
      </c>
      <c r="L17" s="252">
        <v>10</v>
      </c>
      <c r="M17" s="266">
        <v>92.346940000000004</v>
      </c>
      <c r="N17" s="267" t="s">
        <v>22</v>
      </c>
      <c r="O17" s="268">
        <v>93</v>
      </c>
      <c r="P17" s="268">
        <v>5</v>
      </c>
      <c r="Q17" s="252">
        <v>80</v>
      </c>
      <c r="R17" s="252"/>
      <c r="S17" s="252"/>
      <c r="T17" s="252">
        <v>11</v>
      </c>
      <c r="U17" s="269"/>
      <c r="V17" s="269"/>
      <c r="W17" s="270">
        <f t="shared" si="0"/>
        <v>0.87912087912087911</v>
      </c>
      <c r="X17" s="270">
        <f t="shared" si="1"/>
        <v>0.12087912087912088</v>
      </c>
      <c r="Y17" s="270"/>
      <c r="Z17" s="268">
        <v>2</v>
      </c>
      <c r="AA17" s="271">
        <v>1013796.25</v>
      </c>
      <c r="AB17" s="271"/>
      <c r="AC17" s="271"/>
      <c r="AD17" s="271">
        <f t="shared" si="2"/>
        <v>20275.924999999999</v>
      </c>
      <c r="AE17" s="72">
        <v>50</v>
      </c>
      <c r="AF17" s="72">
        <v>50</v>
      </c>
      <c r="AG17" s="72">
        <v>50</v>
      </c>
    </row>
    <row r="18" spans="2:33" ht="15.5" x14ac:dyDescent="0.35">
      <c r="B18" s="11">
        <v>44228</v>
      </c>
      <c r="C18" s="252">
        <v>312</v>
      </c>
      <c r="D18" s="281">
        <v>145</v>
      </c>
      <c r="E18" s="281">
        <v>167</v>
      </c>
      <c r="F18" s="252">
        <v>311</v>
      </c>
      <c r="G18" s="252">
        <v>1</v>
      </c>
      <c r="H18" s="252">
        <f t="shared" ref="H18:H19" si="5">+SUM(I18:J18)</f>
        <v>267</v>
      </c>
      <c r="I18" s="281">
        <v>123</v>
      </c>
      <c r="J18" s="281">
        <v>144</v>
      </c>
      <c r="K18" s="252">
        <v>985</v>
      </c>
      <c r="L18" s="252">
        <v>14</v>
      </c>
      <c r="M18" s="266">
        <v>99.977530000000002</v>
      </c>
      <c r="N18" s="267" t="s">
        <v>22</v>
      </c>
      <c r="O18" s="268">
        <v>263</v>
      </c>
      <c r="P18" s="268">
        <v>5</v>
      </c>
      <c r="Q18" s="252">
        <v>198</v>
      </c>
      <c r="R18" s="252"/>
      <c r="S18" s="252"/>
      <c r="T18" s="252">
        <v>61</v>
      </c>
      <c r="U18" s="269"/>
      <c r="V18" s="269"/>
      <c r="W18" s="270">
        <f t="shared" si="0"/>
        <v>0.76447876447876451</v>
      </c>
      <c r="X18" s="270">
        <f t="shared" si="1"/>
        <v>0.23552123552123552</v>
      </c>
      <c r="Y18" s="270"/>
      <c r="Z18" s="268">
        <v>4</v>
      </c>
      <c r="AA18" s="271">
        <v>6918451.9199999999</v>
      </c>
      <c r="AB18" s="271"/>
      <c r="AC18" s="271"/>
      <c r="AD18" s="271">
        <f t="shared" si="2"/>
        <v>47713.461517241376</v>
      </c>
      <c r="AE18" s="72">
        <v>145</v>
      </c>
      <c r="AF18" s="72">
        <v>145</v>
      </c>
      <c r="AG18" s="72">
        <v>145</v>
      </c>
    </row>
    <row r="19" spans="2:33" s="35" customFormat="1" ht="15.5" x14ac:dyDescent="0.35">
      <c r="B19" s="11">
        <v>44256</v>
      </c>
      <c r="C19" s="252">
        <v>377</v>
      </c>
      <c r="D19" s="281">
        <v>173</v>
      </c>
      <c r="E19" s="281">
        <v>204</v>
      </c>
      <c r="F19" s="252">
        <v>373</v>
      </c>
      <c r="G19" s="252">
        <v>4</v>
      </c>
      <c r="H19" s="252">
        <f t="shared" si="5"/>
        <v>514</v>
      </c>
      <c r="I19" s="281">
        <v>246</v>
      </c>
      <c r="J19" s="281">
        <v>268</v>
      </c>
      <c r="K19" s="252">
        <v>840</v>
      </c>
      <c r="L19" s="252">
        <v>10</v>
      </c>
      <c r="M19" s="266">
        <v>90.708169999999996</v>
      </c>
      <c r="N19" s="267" t="s">
        <v>22</v>
      </c>
      <c r="O19" s="268">
        <v>509</v>
      </c>
      <c r="P19" s="268">
        <v>3</v>
      </c>
      <c r="Q19" s="252">
        <v>345</v>
      </c>
      <c r="R19" s="252"/>
      <c r="S19" s="252"/>
      <c r="T19" s="252">
        <v>135</v>
      </c>
      <c r="U19" s="269"/>
      <c r="V19" s="269"/>
      <c r="W19" s="270">
        <f t="shared" si="0"/>
        <v>0.71875</v>
      </c>
      <c r="X19" s="270">
        <f t="shared" si="1"/>
        <v>0.28125</v>
      </c>
      <c r="Y19" s="270"/>
      <c r="Z19" s="268">
        <v>29</v>
      </c>
      <c r="AA19" s="271">
        <v>16423605.380000001</v>
      </c>
      <c r="AB19" s="271"/>
      <c r="AC19" s="271"/>
      <c r="AD19" s="271">
        <f t="shared" si="2"/>
        <v>58446.994234875448</v>
      </c>
      <c r="AE19" s="72">
        <v>281</v>
      </c>
      <c r="AF19" s="72">
        <v>281</v>
      </c>
      <c r="AG19" s="72">
        <v>281</v>
      </c>
    </row>
    <row r="20" spans="2:33" ht="15.5" x14ac:dyDescent="0.35">
      <c r="B20" s="56" t="s">
        <v>148</v>
      </c>
      <c r="C20" s="251">
        <f>+SUM(C17:C19)</f>
        <v>974</v>
      </c>
      <c r="D20" s="251">
        <f>+D17+D18+D19</f>
        <v>457</v>
      </c>
      <c r="E20" s="251">
        <f>+E17+E18+E19</f>
        <v>517</v>
      </c>
      <c r="F20" s="251">
        <v>388</v>
      </c>
      <c r="G20" s="251">
        <v>49</v>
      </c>
      <c r="H20" s="251">
        <f>+SUM(H17:H19)</f>
        <v>879</v>
      </c>
      <c r="I20" s="251">
        <f t="shared" ref="I20:J20" si="6">+SUM(I17:I19)</f>
        <v>416</v>
      </c>
      <c r="J20" s="251">
        <f t="shared" si="6"/>
        <v>463</v>
      </c>
      <c r="K20" s="272">
        <v>840</v>
      </c>
      <c r="L20" s="251">
        <v>1</v>
      </c>
      <c r="M20" s="273">
        <f>+AVERAGE(M17:M19)</f>
        <v>94.344213333333343</v>
      </c>
      <c r="N20" s="274" t="s">
        <v>22</v>
      </c>
      <c r="O20" s="275">
        <v>456</v>
      </c>
      <c r="P20" s="275">
        <v>8</v>
      </c>
      <c r="Q20" s="251">
        <v>284</v>
      </c>
      <c r="R20" s="251"/>
      <c r="S20" s="251"/>
      <c r="T20" s="251">
        <v>162</v>
      </c>
      <c r="U20" s="276"/>
      <c r="V20" s="276"/>
      <c r="W20" s="277">
        <f t="shared" si="0"/>
        <v>0.63677130044843044</v>
      </c>
      <c r="X20" s="277">
        <f t="shared" si="1"/>
        <v>0.3632286995515695</v>
      </c>
      <c r="Y20" s="277"/>
      <c r="Z20" s="275">
        <v>10</v>
      </c>
      <c r="AA20" s="278">
        <f>+SUM(AA17:AA19)</f>
        <v>24355853.550000001</v>
      </c>
      <c r="AB20" s="278"/>
      <c r="AC20" s="278"/>
      <c r="AD20" s="278">
        <f t="shared" si="2"/>
        <v>51167.759558823534</v>
      </c>
      <c r="AE20" s="85">
        <f>+SUM(AE17:AE19)</f>
        <v>476</v>
      </c>
      <c r="AF20" s="85">
        <f>+SUM(AF17:AF19)</f>
        <v>476</v>
      </c>
      <c r="AG20" s="85">
        <f>+SUM(AG17:AG19)</f>
        <v>476</v>
      </c>
    </row>
    <row r="21" spans="2:33" ht="15.5" x14ac:dyDescent="0.35">
      <c r="B21" s="11">
        <v>44287</v>
      </c>
      <c r="C21" s="252">
        <v>356</v>
      </c>
      <c r="D21" s="281">
        <v>152</v>
      </c>
      <c r="E21" s="281">
        <v>204</v>
      </c>
      <c r="F21" s="252">
        <v>351</v>
      </c>
      <c r="G21" s="252">
        <v>5</v>
      </c>
      <c r="H21" s="252">
        <f>+SUM(I21:J21)</f>
        <v>421</v>
      </c>
      <c r="I21" s="281">
        <v>211</v>
      </c>
      <c r="J21" s="281">
        <v>210</v>
      </c>
      <c r="K21" s="252">
        <v>768</v>
      </c>
      <c r="L21" s="252">
        <v>8</v>
      </c>
      <c r="M21" s="266">
        <v>75.69359</v>
      </c>
      <c r="N21" s="267" t="s">
        <v>22</v>
      </c>
      <c r="O21" s="268">
        <v>420</v>
      </c>
      <c r="P21" s="268">
        <v>0</v>
      </c>
      <c r="Q21" s="252">
        <v>288</v>
      </c>
      <c r="R21" s="252"/>
      <c r="S21" s="252"/>
      <c r="T21" s="252">
        <v>111</v>
      </c>
      <c r="U21" s="269"/>
      <c r="V21" s="269"/>
      <c r="W21" s="270">
        <f t="shared" si="0"/>
        <v>0.72180451127819545</v>
      </c>
      <c r="X21" s="270">
        <f t="shared" si="1"/>
        <v>0.2781954887218045</v>
      </c>
      <c r="Y21" s="270"/>
      <c r="Z21" s="268">
        <v>21</v>
      </c>
      <c r="AA21" s="271">
        <v>5758620.8799999999</v>
      </c>
      <c r="AB21" s="271"/>
      <c r="AC21" s="271"/>
      <c r="AD21" s="271">
        <f t="shared" si="2"/>
        <v>23600.905245901638</v>
      </c>
      <c r="AE21" s="72">
        <v>244</v>
      </c>
      <c r="AF21" s="72">
        <v>244</v>
      </c>
      <c r="AG21" s="72">
        <v>244</v>
      </c>
    </row>
    <row r="22" spans="2:33" ht="15.5" x14ac:dyDescent="0.35">
      <c r="B22" s="11">
        <v>44317</v>
      </c>
      <c r="C22" s="252">
        <v>370</v>
      </c>
      <c r="D22" s="281">
        <v>152</v>
      </c>
      <c r="E22" s="281">
        <v>218</v>
      </c>
      <c r="F22" s="252">
        <v>285</v>
      </c>
      <c r="G22" s="252">
        <v>85</v>
      </c>
      <c r="H22" s="252">
        <f t="shared" ref="H22:H23" si="7">+SUM(I22:J22)</f>
        <v>494</v>
      </c>
      <c r="I22" s="281">
        <v>227</v>
      </c>
      <c r="J22" s="281">
        <v>267</v>
      </c>
      <c r="K22" s="252">
        <v>624</v>
      </c>
      <c r="L22" s="252">
        <v>21</v>
      </c>
      <c r="M22" s="266">
        <v>51.79757</v>
      </c>
      <c r="N22" s="267" t="s">
        <v>22</v>
      </c>
      <c r="O22" s="268">
        <v>491</v>
      </c>
      <c r="P22" s="268">
        <v>2</v>
      </c>
      <c r="Q22" s="252">
        <v>352</v>
      </c>
      <c r="R22" s="252"/>
      <c r="S22" s="252"/>
      <c r="T22" s="252">
        <v>124</v>
      </c>
      <c r="U22" s="269"/>
      <c r="V22" s="269"/>
      <c r="W22" s="270">
        <f t="shared" si="0"/>
        <v>0.73949579831932777</v>
      </c>
      <c r="X22" s="270">
        <f t="shared" si="1"/>
        <v>0.26050420168067229</v>
      </c>
      <c r="Y22" s="270"/>
      <c r="Z22" s="268">
        <v>15</v>
      </c>
      <c r="AA22" s="271">
        <v>8661451.5199999996</v>
      </c>
      <c r="AB22" s="271"/>
      <c r="AC22" s="271"/>
      <c r="AD22" s="271">
        <f t="shared" si="2"/>
        <v>29662.505205479451</v>
      </c>
      <c r="AE22" s="72">
        <v>292</v>
      </c>
      <c r="AF22" s="72">
        <v>292</v>
      </c>
      <c r="AG22" s="72">
        <v>292</v>
      </c>
    </row>
    <row r="23" spans="2:33" s="35" customFormat="1" ht="15.5" x14ac:dyDescent="0.35">
      <c r="B23" s="11">
        <v>44348</v>
      </c>
      <c r="C23" s="252">
        <v>374</v>
      </c>
      <c r="D23" s="281">
        <v>162</v>
      </c>
      <c r="E23" s="281">
        <v>212</v>
      </c>
      <c r="F23" s="252">
        <v>319</v>
      </c>
      <c r="G23" s="252">
        <v>55</v>
      </c>
      <c r="H23" s="252">
        <f t="shared" si="7"/>
        <v>362</v>
      </c>
      <c r="I23" s="281">
        <v>172</v>
      </c>
      <c r="J23" s="281">
        <v>190</v>
      </c>
      <c r="K23" s="252">
        <v>627</v>
      </c>
      <c r="L23" s="252">
        <v>9</v>
      </c>
      <c r="M23" s="266">
        <v>59.77901</v>
      </c>
      <c r="N23" s="267" t="s">
        <v>22</v>
      </c>
      <c r="O23" s="268">
        <v>360</v>
      </c>
      <c r="P23" s="268">
        <v>2</v>
      </c>
      <c r="Q23" s="252">
        <v>256</v>
      </c>
      <c r="R23" s="252"/>
      <c r="S23" s="252"/>
      <c r="T23" s="252">
        <v>86</v>
      </c>
      <c r="U23" s="269"/>
      <c r="V23" s="269"/>
      <c r="W23" s="270">
        <f t="shared" si="0"/>
        <v>0.74853801169590639</v>
      </c>
      <c r="X23" s="270">
        <f t="shared" si="1"/>
        <v>0.25146198830409355</v>
      </c>
      <c r="Y23" s="270"/>
      <c r="Z23" s="268">
        <v>18</v>
      </c>
      <c r="AA23" s="271">
        <v>5808375.4100000001</v>
      </c>
      <c r="AB23" s="271"/>
      <c r="AC23" s="271"/>
      <c r="AD23" s="271">
        <f t="shared" si="2"/>
        <v>29634.568418367347</v>
      </c>
      <c r="AE23" s="72">
        <v>196</v>
      </c>
      <c r="AF23" s="72">
        <v>196</v>
      </c>
      <c r="AG23" s="72">
        <v>196</v>
      </c>
    </row>
    <row r="24" spans="2:33" ht="15.5" x14ac:dyDescent="0.35">
      <c r="B24" s="56" t="s">
        <v>149</v>
      </c>
      <c r="C24" s="251">
        <f>+SUM(C21:C23)</f>
        <v>1100</v>
      </c>
      <c r="D24" s="251">
        <f t="shared" ref="D24:E24" si="8">+SUM(D21:D23)</f>
        <v>466</v>
      </c>
      <c r="E24" s="251">
        <f t="shared" si="8"/>
        <v>634</v>
      </c>
      <c r="F24" s="251">
        <f>+SUM(F21:F23)</f>
        <v>955</v>
      </c>
      <c r="G24" s="251">
        <f>+SUM(G21:G23)</f>
        <v>145</v>
      </c>
      <c r="H24" s="251">
        <f>+SUM(H21:H23)</f>
        <v>1277</v>
      </c>
      <c r="I24" s="251">
        <f t="shared" ref="I24:J24" si="9">+SUM(I21:I23)</f>
        <v>610</v>
      </c>
      <c r="J24" s="251">
        <f t="shared" si="9"/>
        <v>667</v>
      </c>
      <c r="K24" s="272">
        <f>+K23</f>
        <v>627</v>
      </c>
      <c r="L24" s="251">
        <f>+SUM(L21:L23)</f>
        <v>38</v>
      </c>
      <c r="M24" s="273">
        <f>+AVERAGE(M21:M23)</f>
        <v>62.423390000000005</v>
      </c>
      <c r="N24" s="274" t="s">
        <v>22</v>
      </c>
      <c r="O24" s="275">
        <f>+SUM(O21:O23)</f>
        <v>1271</v>
      </c>
      <c r="P24" s="275">
        <f>+SUM(P21:P23)</f>
        <v>4</v>
      </c>
      <c r="Q24" s="251">
        <f>+SUM(Q21:Q23)</f>
        <v>896</v>
      </c>
      <c r="R24" s="251"/>
      <c r="S24" s="251"/>
      <c r="T24" s="251">
        <f>+SUM(T21:T23)</f>
        <v>321</v>
      </c>
      <c r="U24" s="276"/>
      <c r="V24" s="276"/>
      <c r="W24" s="277">
        <f t="shared" si="0"/>
        <v>0.73623664749383733</v>
      </c>
      <c r="X24" s="277">
        <f t="shared" si="1"/>
        <v>0.26376335250616267</v>
      </c>
      <c r="Y24" s="277"/>
      <c r="Z24" s="275">
        <f>+SUM(Z21:Z23)</f>
        <v>54</v>
      </c>
      <c r="AA24" s="278">
        <f>+SUM(AA21:AA23)</f>
        <v>20228447.809999999</v>
      </c>
      <c r="AB24" s="278"/>
      <c r="AC24" s="278"/>
      <c r="AD24" s="278">
        <f t="shared" si="2"/>
        <v>27634.491543715845</v>
      </c>
      <c r="AE24" s="85">
        <f>+SUM(AE21:AE23)</f>
        <v>732</v>
      </c>
      <c r="AF24" s="85">
        <f>+SUM(AF21:AF23)</f>
        <v>732</v>
      </c>
      <c r="AG24" s="85">
        <f>+SUM(AG21:AG23)</f>
        <v>732</v>
      </c>
    </row>
    <row r="25" spans="2:33" ht="15.5" x14ac:dyDescent="0.35">
      <c r="B25" s="11">
        <v>44378</v>
      </c>
      <c r="C25" s="252">
        <v>415</v>
      </c>
      <c r="D25" s="281">
        <v>182</v>
      </c>
      <c r="E25" s="281">
        <v>233</v>
      </c>
      <c r="F25" s="252">
        <v>365</v>
      </c>
      <c r="G25" s="252">
        <v>50</v>
      </c>
      <c r="H25" s="252">
        <f>+SUM(I25:J25)</f>
        <v>567</v>
      </c>
      <c r="I25" s="281">
        <v>229</v>
      </c>
      <c r="J25" s="281">
        <v>338</v>
      </c>
      <c r="K25" s="252">
        <v>473</v>
      </c>
      <c r="L25" s="252">
        <v>3</v>
      </c>
      <c r="M25" s="266">
        <v>45.98236</v>
      </c>
      <c r="N25" s="267" t="s">
        <v>22</v>
      </c>
      <c r="O25" s="268">
        <v>562</v>
      </c>
      <c r="P25" s="268">
        <v>4</v>
      </c>
      <c r="Q25" s="252">
        <v>400</v>
      </c>
      <c r="R25" s="252"/>
      <c r="S25" s="252"/>
      <c r="T25" s="252">
        <v>136</v>
      </c>
      <c r="U25" s="269"/>
      <c r="V25" s="269"/>
      <c r="W25" s="270">
        <f t="shared" si="0"/>
        <v>0.74626865671641796</v>
      </c>
      <c r="X25" s="270">
        <f t="shared" si="1"/>
        <v>0.2537313432835821</v>
      </c>
      <c r="Y25" s="270"/>
      <c r="Z25" s="268">
        <v>26</v>
      </c>
      <c r="AA25" s="271">
        <v>9695172.2999999989</v>
      </c>
      <c r="AB25" s="271"/>
      <c r="AC25" s="271"/>
      <c r="AD25" s="271">
        <f t="shared" si="2"/>
        <v>32103.219536423836</v>
      </c>
      <c r="AE25" s="72">
        <v>302</v>
      </c>
      <c r="AF25" s="72">
        <v>302</v>
      </c>
      <c r="AG25" s="72">
        <v>302</v>
      </c>
    </row>
    <row r="26" spans="2:33" ht="15.5" x14ac:dyDescent="0.35">
      <c r="B26" s="11">
        <v>44409</v>
      </c>
      <c r="C26" s="252">
        <v>372</v>
      </c>
      <c r="D26" s="281">
        <v>173</v>
      </c>
      <c r="E26" s="281">
        <v>199</v>
      </c>
      <c r="F26" s="252">
        <v>325</v>
      </c>
      <c r="G26" s="252">
        <v>47</v>
      </c>
      <c r="H26" s="252">
        <f t="shared" ref="H26:H27" si="10">+SUM(I26:J26)</f>
        <v>242</v>
      </c>
      <c r="I26" s="281">
        <v>109</v>
      </c>
      <c r="J26" s="281">
        <v>133</v>
      </c>
      <c r="K26" s="252">
        <v>600</v>
      </c>
      <c r="L26" s="252">
        <v>3</v>
      </c>
      <c r="M26" s="266">
        <v>37.169420000000002</v>
      </c>
      <c r="N26" s="267" t="s">
        <v>22</v>
      </c>
      <c r="O26" s="268">
        <v>238</v>
      </c>
      <c r="P26" s="268">
        <v>4</v>
      </c>
      <c r="Q26" s="252">
        <v>178</v>
      </c>
      <c r="R26" s="252"/>
      <c r="S26" s="252"/>
      <c r="T26" s="252">
        <v>52</v>
      </c>
      <c r="U26" s="269"/>
      <c r="V26" s="269"/>
      <c r="W26" s="270">
        <f t="shared" si="0"/>
        <v>0.77391304347826084</v>
      </c>
      <c r="X26" s="270">
        <f t="shared" si="1"/>
        <v>0.22608695652173913</v>
      </c>
      <c r="Y26" s="270"/>
      <c r="Z26" s="268">
        <v>8</v>
      </c>
      <c r="AA26" s="271">
        <v>6248912.2599999998</v>
      </c>
      <c r="AB26" s="271"/>
      <c r="AC26" s="271"/>
      <c r="AD26" s="271">
        <f t="shared" si="2"/>
        <v>40057.129871794874</v>
      </c>
      <c r="AE26" s="72">
        <v>156</v>
      </c>
      <c r="AF26" s="72">
        <v>156</v>
      </c>
      <c r="AG26" s="72">
        <v>156</v>
      </c>
    </row>
    <row r="27" spans="2:33" s="35" customFormat="1" ht="15.5" x14ac:dyDescent="0.35">
      <c r="B27" s="11">
        <v>44440</v>
      </c>
      <c r="C27" s="252">
        <v>343</v>
      </c>
      <c r="D27" s="281">
        <v>163</v>
      </c>
      <c r="E27" s="281">
        <v>180</v>
      </c>
      <c r="F27" s="252">
        <v>310</v>
      </c>
      <c r="G27" s="252">
        <v>33</v>
      </c>
      <c r="H27" s="252">
        <f t="shared" si="10"/>
        <v>420</v>
      </c>
      <c r="I27" s="281">
        <v>187</v>
      </c>
      <c r="J27" s="281">
        <v>233</v>
      </c>
      <c r="K27" s="252">
        <v>521</v>
      </c>
      <c r="L27" s="252">
        <v>3</v>
      </c>
      <c r="M27" s="266">
        <v>43.740479999999998</v>
      </c>
      <c r="N27" s="267" t="s">
        <v>22</v>
      </c>
      <c r="O27" s="268">
        <v>418</v>
      </c>
      <c r="P27" s="268">
        <v>1</v>
      </c>
      <c r="Q27" s="252">
        <v>283</v>
      </c>
      <c r="R27" s="252"/>
      <c r="S27" s="252"/>
      <c r="T27" s="252">
        <v>117</v>
      </c>
      <c r="U27" s="269"/>
      <c r="V27" s="269"/>
      <c r="W27" s="270">
        <f t="shared" si="0"/>
        <v>0.70750000000000002</v>
      </c>
      <c r="X27" s="270">
        <f t="shared" si="1"/>
        <v>0.29249999999999998</v>
      </c>
      <c r="Y27" s="270"/>
      <c r="Z27" s="268">
        <v>18</v>
      </c>
      <c r="AA27" s="271">
        <v>6742477.0600000015</v>
      </c>
      <c r="AB27" s="271"/>
      <c r="AC27" s="271"/>
      <c r="AD27" s="271">
        <f t="shared" si="2"/>
        <v>28569.818050847465</v>
      </c>
      <c r="AE27" s="72">
        <v>236</v>
      </c>
      <c r="AF27" s="72">
        <v>236</v>
      </c>
      <c r="AG27" s="72">
        <v>236</v>
      </c>
    </row>
    <row r="28" spans="2:33" ht="15.5" x14ac:dyDescent="0.35">
      <c r="B28" s="56" t="s">
        <v>150</v>
      </c>
      <c r="C28" s="251">
        <f>+SUM(C25:C27)</f>
        <v>1130</v>
      </c>
      <c r="D28" s="251">
        <f t="shared" ref="D28:E28" si="11">+SUM(D25:D27)</f>
        <v>518</v>
      </c>
      <c r="E28" s="251">
        <f t="shared" si="11"/>
        <v>612</v>
      </c>
      <c r="F28" s="251">
        <f>+SUM(F25:F27)</f>
        <v>1000</v>
      </c>
      <c r="G28" s="251">
        <f>+SUM(G25:G27)</f>
        <v>130</v>
      </c>
      <c r="H28" s="251">
        <f>+SUM(H25:H27)</f>
        <v>1229</v>
      </c>
      <c r="I28" s="251">
        <f t="shared" ref="I28:J28" si="12">+SUM(I25:I27)</f>
        <v>525</v>
      </c>
      <c r="J28" s="251">
        <f t="shared" si="12"/>
        <v>704</v>
      </c>
      <c r="K28" s="272">
        <f>+K27</f>
        <v>521</v>
      </c>
      <c r="L28" s="251">
        <f>+SUM(L25:L27)</f>
        <v>9</v>
      </c>
      <c r="M28" s="273">
        <f>+AVERAGE(M25:M27)</f>
        <v>42.297419999999995</v>
      </c>
      <c r="N28" s="274" t="s">
        <v>22</v>
      </c>
      <c r="O28" s="275">
        <f>+SUM(O25:O27)</f>
        <v>1218</v>
      </c>
      <c r="P28" s="275">
        <f>+SUM(P25:P27)</f>
        <v>9</v>
      </c>
      <c r="Q28" s="251">
        <f>+SUM(Q25:Q27)</f>
        <v>861</v>
      </c>
      <c r="R28" s="251"/>
      <c r="S28" s="251"/>
      <c r="T28" s="251">
        <f>+SUM(T25:T27)</f>
        <v>305</v>
      </c>
      <c r="U28" s="276"/>
      <c r="V28" s="276"/>
      <c r="W28" s="277">
        <f t="shared" si="0"/>
        <v>0.73842195540308753</v>
      </c>
      <c r="X28" s="277">
        <f t="shared" si="1"/>
        <v>0.26157804459691253</v>
      </c>
      <c r="Y28" s="277"/>
      <c r="Z28" s="275">
        <f>+SUM(Z25:Z27)</f>
        <v>52</v>
      </c>
      <c r="AA28" s="278">
        <f>+SUM(AA25:AA27)</f>
        <v>22686561.620000001</v>
      </c>
      <c r="AB28" s="278"/>
      <c r="AC28" s="278"/>
      <c r="AD28" s="278">
        <f t="shared" si="2"/>
        <v>32689.570057636891</v>
      </c>
      <c r="AE28" s="85">
        <f>+SUM(AE25:AE27)</f>
        <v>694</v>
      </c>
      <c r="AF28" s="85">
        <f>+SUM(AF25:AF27)</f>
        <v>694</v>
      </c>
      <c r="AG28" s="85">
        <f>+SUM(AG25:AG27)</f>
        <v>694</v>
      </c>
    </row>
    <row r="29" spans="2:33" ht="15.5" x14ac:dyDescent="0.35">
      <c r="B29" s="11">
        <v>44470</v>
      </c>
      <c r="C29" s="252">
        <v>308</v>
      </c>
      <c r="D29" s="281">
        <v>123</v>
      </c>
      <c r="E29" s="281">
        <v>185</v>
      </c>
      <c r="F29" s="252">
        <v>263</v>
      </c>
      <c r="G29" s="252">
        <v>45</v>
      </c>
      <c r="H29" s="252">
        <v>352</v>
      </c>
      <c r="I29" s="281">
        <v>162</v>
      </c>
      <c r="J29" s="281">
        <v>190</v>
      </c>
      <c r="K29" s="252">
        <v>477</v>
      </c>
      <c r="L29" s="252">
        <v>0</v>
      </c>
      <c r="M29" s="266">
        <v>43.642049999999998</v>
      </c>
      <c r="N29" s="267" t="s">
        <v>22</v>
      </c>
      <c r="O29" s="268">
        <v>350</v>
      </c>
      <c r="P29" s="268">
        <v>2</v>
      </c>
      <c r="Q29" s="252">
        <v>237</v>
      </c>
      <c r="R29" s="252"/>
      <c r="S29" s="252"/>
      <c r="T29" s="252">
        <v>87</v>
      </c>
      <c r="U29" s="269"/>
      <c r="V29" s="269"/>
      <c r="W29" s="270">
        <f t="shared" si="0"/>
        <v>0.73148148148148151</v>
      </c>
      <c r="X29" s="270">
        <f t="shared" si="1"/>
        <v>0.26851851851851855</v>
      </c>
      <c r="Y29" s="270"/>
      <c r="Z29" s="268">
        <v>26</v>
      </c>
      <c r="AA29" s="271">
        <v>6028873.1699999999</v>
      </c>
      <c r="AB29" s="271"/>
      <c r="AC29" s="271"/>
      <c r="AD29" s="271">
        <f t="shared" si="2"/>
        <v>28708.919857142857</v>
      </c>
      <c r="AE29" s="72">
        <v>210</v>
      </c>
      <c r="AF29" s="72">
        <v>210</v>
      </c>
      <c r="AG29" s="72">
        <v>210</v>
      </c>
    </row>
    <row r="30" spans="2:33" ht="15.5" x14ac:dyDescent="0.35">
      <c r="B30" s="11">
        <v>44501</v>
      </c>
      <c r="C30" s="252">
        <v>371</v>
      </c>
      <c r="D30" s="281">
        <v>178</v>
      </c>
      <c r="E30" s="281">
        <v>193</v>
      </c>
      <c r="F30" s="252">
        <v>346</v>
      </c>
      <c r="G30" s="252">
        <v>25</v>
      </c>
      <c r="H30" s="252">
        <v>344</v>
      </c>
      <c r="I30" s="281">
        <v>153</v>
      </c>
      <c r="J30" s="281">
        <v>191</v>
      </c>
      <c r="K30" s="252">
        <v>503</v>
      </c>
      <c r="L30" s="252">
        <v>1</v>
      </c>
      <c r="M30" s="266">
        <v>41.546509999999998</v>
      </c>
      <c r="N30" s="267" t="s">
        <v>22</v>
      </c>
      <c r="O30" s="268">
        <v>337</v>
      </c>
      <c r="P30" s="268">
        <v>7</v>
      </c>
      <c r="Q30" s="252">
        <v>226</v>
      </c>
      <c r="R30" s="252"/>
      <c r="S30" s="252"/>
      <c r="T30" s="252">
        <v>95</v>
      </c>
      <c r="U30" s="269"/>
      <c r="V30" s="269"/>
      <c r="W30" s="270">
        <f t="shared" si="0"/>
        <v>0.70404984423676009</v>
      </c>
      <c r="X30" s="270">
        <f t="shared" si="1"/>
        <v>0.29595015576323985</v>
      </c>
      <c r="Y30" s="270"/>
      <c r="Z30" s="268">
        <v>16</v>
      </c>
      <c r="AA30" s="271">
        <v>5231782.1500000004</v>
      </c>
      <c r="AB30" s="271"/>
      <c r="AC30" s="271"/>
      <c r="AD30" s="271">
        <f t="shared" si="2"/>
        <v>24333.870465116281</v>
      </c>
      <c r="AE30" s="72">
        <v>215</v>
      </c>
      <c r="AF30" s="72">
        <v>215</v>
      </c>
      <c r="AG30" s="72">
        <v>215</v>
      </c>
    </row>
    <row r="31" spans="2:33" s="35" customFormat="1" ht="15.5" x14ac:dyDescent="0.35">
      <c r="B31" s="11">
        <v>44531</v>
      </c>
      <c r="C31" s="252">
        <v>341</v>
      </c>
      <c r="D31" s="281">
        <v>177</v>
      </c>
      <c r="E31" s="281">
        <v>164</v>
      </c>
      <c r="F31" s="252">
        <v>316</v>
      </c>
      <c r="G31" s="252">
        <v>25</v>
      </c>
      <c r="H31" s="252">
        <v>289</v>
      </c>
      <c r="I31" s="281">
        <v>132</v>
      </c>
      <c r="J31" s="281">
        <v>157</v>
      </c>
      <c r="K31" s="252">
        <v>552</v>
      </c>
      <c r="L31" s="252">
        <v>3</v>
      </c>
      <c r="M31" s="266">
        <v>43.439450000000001</v>
      </c>
      <c r="N31" s="267" t="s">
        <v>22</v>
      </c>
      <c r="O31" s="268">
        <v>283</v>
      </c>
      <c r="P31" s="268">
        <v>6</v>
      </c>
      <c r="Q31" s="252">
        <v>179</v>
      </c>
      <c r="R31" s="252"/>
      <c r="S31" s="252"/>
      <c r="T31" s="252">
        <v>92</v>
      </c>
      <c r="U31" s="269"/>
      <c r="V31" s="269"/>
      <c r="W31" s="270">
        <f t="shared" si="0"/>
        <v>0.66051660516605171</v>
      </c>
      <c r="X31" s="270">
        <f t="shared" si="1"/>
        <v>0.33948339483394835</v>
      </c>
      <c r="Y31" s="270"/>
      <c r="Z31" s="268">
        <v>12</v>
      </c>
      <c r="AA31" s="271">
        <v>28843245.890000001</v>
      </c>
      <c r="AB31" s="271"/>
      <c r="AC31" s="271"/>
      <c r="AD31" s="271">
        <f t="shared" si="2"/>
        <v>206023.18492857143</v>
      </c>
      <c r="AE31" s="72">
        <v>140</v>
      </c>
      <c r="AF31" s="72">
        <v>140</v>
      </c>
      <c r="AG31" s="72">
        <v>140</v>
      </c>
    </row>
    <row r="32" spans="2:33" ht="15.5" x14ac:dyDescent="0.35">
      <c r="B32" s="56" t="s">
        <v>151</v>
      </c>
      <c r="C32" s="251">
        <f>+SUM(C29:C31)</f>
        <v>1020</v>
      </c>
      <c r="D32" s="251">
        <f t="shared" ref="D32:E32" si="13">+SUM(D29:D31)</f>
        <v>478</v>
      </c>
      <c r="E32" s="251">
        <f t="shared" si="13"/>
        <v>542</v>
      </c>
      <c r="F32" s="251">
        <f>+SUM(F29:F31)</f>
        <v>925</v>
      </c>
      <c r="G32" s="251">
        <f>+SUM(G29:G31)</f>
        <v>95</v>
      </c>
      <c r="H32" s="251">
        <f>+SUM(H29:H31)</f>
        <v>985</v>
      </c>
      <c r="I32" s="251">
        <f t="shared" ref="I32:J32" si="14">+SUM(I29:I31)</f>
        <v>447</v>
      </c>
      <c r="J32" s="251">
        <f t="shared" si="14"/>
        <v>538</v>
      </c>
      <c r="K32" s="272">
        <f>+K31</f>
        <v>552</v>
      </c>
      <c r="L32" s="251">
        <f>+SUM(L29:L31)</f>
        <v>4</v>
      </c>
      <c r="M32" s="273">
        <f>+AVERAGE(M29:M31)</f>
        <v>42.87600333333333</v>
      </c>
      <c r="N32" s="274" t="s">
        <v>22</v>
      </c>
      <c r="O32" s="275">
        <f>+SUM(O29:O31)</f>
        <v>970</v>
      </c>
      <c r="P32" s="275">
        <f>+SUM(P29:P31)</f>
        <v>15</v>
      </c>
      <c r="Q32" s="251">
        <f>+SUM(Q29:Q31)</f>
        <v>642</v>
      </c>
      <c r="R32" s="251"/>
      <c r="S32" s="251"/>
      <c r="T32" s="251">
        <f>+SUM(T29:T31)</f>
        <v>274</v>
      </c>
      <c r="U32" s="276"/>
      <c r="V32" s="276"/>
      <c r="W32" s="277">
        <f t="shared" si="0"/>
        <v>0.70087336244541487</v>
      </c>
      <c r="X32" s="277">
        <f t="shared" si="1"/>
        <v>0.29912663755458513</v>
      </c>
      <c r="Y32" s="277"/>
      <c r="Z32" s="275">
        <f>+SUM(Z29:Z31)</f>
        <v>54</v>
      </c>
      <c r="AA32" s="278">
        <f>+SUM(AA29:AA31)</f>
        <v>40103901.210000001</v>
      </c>
      <c r="AB32" s="278"/>
      <c r="AC32" s="278"/>
      <c r="AD32" s="278">
        <f t="shared" si="2"/>
        <v>70980.356123893813</v>
      </c>
      <c r="AE32" s="85">
        <f>+SUM(AE29:AE31)</f>
        <v>565</v>
      </c>
      <c r="AF32" s="85">
        <f>+SUM(AF29:AF31)</f>
        <v>565</v>
      </c>
      <c r="AG32" s="85">
        <f>+SUM(AG29:AG31)</f>
        <v>565</v>
      </c>
    </row>
    <row r="33" spans="1:33" ht="15.5" x14ac:dyDescent="0.35">
      <c r="B33" s="11">
        <v>44562</v>
      </c>
      <c r="C33" s="252">
        <v>381</v>
      </c>
      <c r="D33" s="281">
        <v>176</v>
      </c>
      <c r="E33" s="281">
        <v>205</v>
      </c>
      <c r="F33" s="252">
        <v>357</v>
      </c>
      <c r="G33" s="252">
        <v>24</v>
      </c>
      <c r="H33" s="252">
        <v>378</v>
      </c>
      <c r="I33" s="281">
        <v>206</v>
      </c>
      <c r="J33" s="281">
        <v>172</v>
      </c>
      <c r="K33" s="252">
        <v>551</v>
      </c>
      <c r="L33" s="252">
        <v>4</v>
      </c>
      <c r="M33" s="266">
        <v>52.256610000000002</v>
      </c>
      <c r="N33" s="267" t="s">
        <v>22</v>
      </c>
      <c r="O33" s="268">
        <v>376</v>
      </c>
      <c r="P33" s="268">
        <v>2</v>
      </c>
      <c r="Q33" s="252">
        <v>255</v>
      </c>
      <c r="R33" s="252"/>
      <c r="S33" s="252"/>
      <c r="T33" s="252">
        <v>103</v>
      </c>
      <c r="U33" s="269"/>
      <c r="V33" s="269"/>
      <c r="W33" s="270">
        <f t="shared" si="0"/>
        <v>0.71229050279329609</v>
      </c>
      <c r="X33" s="270">
        <f t="shared" si="1"/>
        <v>0.28770949720670391</v>
      </c>
      <c r="Y33" s="270"/>
      <c r="Z33" s="268">
        <v>18</v>
      </c>
      <c r="AA33" s="271">
        <v>8331582.8499999996</v>
      </c>
      <c r="AB33" s="271"/>
      <c r="AC33" s="271"/>
      <c r="AD33" s="271">
        <f t="shared" si="2"/>
        <v>35453.544042553192</v>
      </c>
      <c r="AE33" s="72">
        <v>235</v>
      </c>
      <c r="AF33" s="72">
        <v>235</v>
      </c>
      <c r="AG33" s="72">
        <v>235</v>
      </c>
    </row>
    <row r="34" spans="1:33" ht="15.5" x14ac:dyDescent="0.35">
      <c r="B34" s="11">
        <v>44593</v>
      </c>
      <c r="C34" s="252">
        <v>430</v>
      </c>
      <c r="D34" s="281">
        <v>196</v>
      </c>
      <c r="E34" s="281">
        <v>234</v>
      </c>
      <c r="F34" s="252">
        <v>400</v>
      </c>
      <c r="G34" s="252">
        <v>30</v>
      </c>
      <c r="H34" s="252">
        <v>379</v>
      </c>
      <c r="I34" s="281">
        <v>172</v>
      </c>
      <c r="J34" s="281">
        <v>207</v>
      </c>
      <c r="K34" s="252">
        <v>600</v>
      </c>
      <c r="L34" s="252">
        <v>2</v>
      </c>
      <c r="M34" s="266">
        <v>39.625329999999998</v>
      </c>
      <c r="N34" s="267" t="s">
        <v>22</v>
      </c>
      <c r="O34" s="268">
        <v>377</v>
      </c>
      <c r="P34" s="268">
        <v>2</v>
      </c>
      <c r="Q34" s="252">
        <v>227</v>
      </c>
      <c r="R34" s="252"/>
      <c r="S34" s="252"/>
      <c r="T34" s="252">
        <v>126</v>
      </c>
      <c r="U34" s="269"/>
      <c r="V34" s="269"/>
      <c r="W34" s="270">
        <f t="shared" si="0"/>
        <v>0.64305949008498586</v>
      </c>
      <c r="X34" s="270">
        <f t="shared" si="1"/>
        <v>0.35694050991501414</v>
      </c>
      <c r="Y34" s="270"/>
      <c r="Z34" s="268">
        <v>24</v>
      </c>
      <c r="AA34" s="271">
        <v>8463887.5800000001</v>
      </c>
      <c r="AB34" s="271"/>
      <c r="AC34" s="271"/>
      <c r="AD34" s="271">
        <f t="shared" si="2"/>
        <v>42319.437899999997</v>
      </c>
      <c r="AE34" s="72">
        <v>200</v>
      </c>
      <c r="AF34" s="72">
        <v>200</v>
      </c>
      <c r="AG34" s="72">
        <v>200</v>
      </c>
    </row>
    <row r="35" spans="1:33" s="35" customFormat="1" ht="15.5" x14ac:dyDescent="0.35">
      <c r="B35" s="11">
        <v>44621</v>
      </c>
      <c r="C35" s="252">
        <v>464</v>
      </c>
      <c r="D35" s="281">
        <v>194</v>
      </c>
      <c r="E35" s="281">
        <v>270</v>
      </c>
      <c r="F35" s="252">
        <v>399</v>
      </c>
      <c r="G35" s="252">
        <v>65</v>
      </c>
      <c r="H35" s="252">
        <v>542</v>
      </c>
      <c r="I35" s="281">
        <v>241</v>
      </c>
      <c r="J35" s="281">
        <v>301</v>
      </c>
      <c r="K35" s="252">
        <v>517</v>
      </c>
      <c r="L35" s="252">
        <v>5</v>
      </c>
      <c r="M35" s="266">
        <v>38.496310000000001</v>
      </c>
      <c r="N35" s="267" t="s">
        <v>22</v>
      </c>
      <c r="O35" s="268">
        <v>537</v>
      </c>
      <c r="P35" s="268">
        <v>5</v>
      </c>
      <c r="Q35" s="252">
        <v>360</v>
      </c>
      <c r="R35" s="252"/>
      <c r="S35" s="252"/>
      <c r="T35" s="252">
        <v>145</v>
      </c>
      <c r="U35" s="269"/>
      <c r="V35" s="269"/>
      <c r="W35" s="270">
        <f t="shared" si="0"/>
        <v>0.71287128712871284</v>
      </c>
      <c r="X35" s="270">
        <f t="shared" si="1"/>
        <v>0.28712871287128711</v>
      </c>
      <c r="Y35" s="270"/>
      <c r="Z35" s="268">
        <v>32</v>
      </c>
      <c r="AA35" s="271">
        <v>11194112.380000001</v>
      </c>
      <c r="AB35" s="271"/>
      <c r="AC35" s="271"/>
      <c r="AD35" s="271">
        <f t="shared" si="2"/>
        <v>34764.324161490687</v>
      </c>
      <c r="AE35" s="72">
        <v>322</v>
      </c>
      <c r="AF35" s="72">
        <v>322</v>
      </c>
      <c r="AG35" s="72">
        <v>322</v>
      </c>
    </row>
    <row r="36" spans="1:33" ht="15.5" x14ac:dyDescent="0.35">
      <c r="B36" s="56" t="s">
        <v>152</v>
      </c>
      <c r="C36" s="251">
        <f>+SUM(C33:C35)</f>
        <v>1275</v>
      </c>
      <c r="D36" s="251">
        <f t="shared" ref="D36:E36" si="15">+SUM(D33:D35)</f>
        <v>566</v>
      </c>
      <c r="E36" s="251">
        <f t="shared" si="15"/>
        <v>709</v>
      </c>
      <c r="F36" s="251">
        <f>+SUM(F33:F35)</f>
        <v>1156</v>
      </c>
      <c r="G36" s="251">
        <f>+SUM(G33:G35)</f>
        <v>119</v>
      </c>
      <c r="H36" s="251">
        <f>+SUM(H33:H35)</f>
        <v>1299</v>
      </c>
      <c r="I36" s="251">
        <f t="shared" ref="I36:J36" si="16">+SUM(I33:I35)</f>
        <v>619</v>
      </c>
      <c r="J36" s="251">
        <f t="shared" si="16"/>
        <v>680</v>
      </c>
      <c r="K36" s="272">
        <f>+K35</f>
        <v>517</v>
      </c>
      <c r="L36" s="251">
        <f>+SUM(L33:L35)</f>
        <v>11</v>
      </c>
      <c r="M36" s="273">
        <f>+AVERAGE(M33:M35)</f>
        <v>43.459416666666669</v>
      </c>
      <c r="N36" s="274" t="s">
        <v>22</v>
      </c>
      <c r="O36" s="275">
        <f>+SUM(O33:O35)</f>
        <v>1290</v>
      </c>
      <c r="P36" s="275">
        <f>+SUM(P33:P35)</f>
        <v>9</v>
      </c>
      <c r="Q36" s="251">
        <f>+SUM(Q33:Q35)</f>
        <v>842</v>
      </c>
      <c r="R36" s="251"/>
      <c r="S36" s="251"/>
      <c r="T36" s="251">
        <f>+SUM(T33:T35)</f>
        <v>374</v>
      </c>
      <c r="U36" s="276"/>
      <c r="V36" s="276"/>
      <c r="W36" s="277">
        <f t="shared" si="0"/>
        <v>0.69243421052631582</v>
      </c>
      <c r="X36" s="277">
        <f t="shared" si="1"/>
        <v>0.30756578947368424</v>
      </c>
      <c r="Y36" s="277"/>
      <c r="Z36" s="275">
        <f>+SUM(Z33:Z35)</f>
        <v>74</v>
      </c>
      <c r="AA36" s="278">
        <f>+SUM(AA33:AA35)</f>
        <v>27989582.810000002</v>
      </c>
      <c r="AB36" s="278"/>
      <c r="AC36" s="278"/>
      <c r="AD36" s="278">
        <f t="shared" si="2"/>
        <v>36974.349815059446</v>
      </c>
      <c r="AE36" s="85">
        <f>+SUM(AE33:AE35)</f>
        <v>757</v>
      </c>
      <c r="AF36" s="85">
        <f>+SUM(AF33:AF35)</f>
        <v>757</v>
      </c>
      <c r="AG36" s="85">
        <f>+SUM(AG33:AG35)</f>
        <v>757</v>
      </c>
    </row>
    <row r="37" spans="1:33" ht="15.5" x14ac:dyDescent="0.35">
      <c r="B37" s="11">
        <v>44652</v>
      </c>
      <c r="C37" s="252">
        <v>422</v>
      </c>
      <c r="D37" s="281">
        <v>168</v>
      </c>
      <c r="E37" s="281">
        <v>254</v>
      </c>
      <c r="F37" s="252">
        <v>346</v>
      </c>
      <c r="G37" s="252">
        <v>76</v>
      </c>
      <c r="H37" s="252">
        <v>389</v>
      </c>
      <c r="I37" s="281">
        <v>166</v>
      </c>
      <c r="J37" s="281">
        <v>223</v>
      </c>
      <c r="K37" s="252">
        <v>546</v>
      </c>
      <c r="L37" s="252">
        <v>4</v>
      </c>
      <c r="M37" s="266">
        <v>36.832900000000002</v>
      </c>
      <c r="N37" s="267" t="s">
        <v>22</v>
      </c>
      <c r="O37" s="268">
        <v>384</v>
      </c>
      <c r="P37" s="268">
        <v>5</v>
      </c>
      <c r="Q37" s="252">
        <v>258</v>
      </c>
      <c r="R37" s="252"/>
      <c r="S37" s="252"/>
      <c r="T37" s="252">
        <v>102</v>
      </c>
      <c r="U37" s="269"/>
      <c r="V37" s="269"/>
      <c r="W37" s="270">
        <f t="shared" si="0"/>
        <v>0.71666666666666667</v>
      </c>
      <c r="X37" s="270">
        <f t="shared" si="1"/>
        <v>0.28333333333333333</v>
      </c>
      <c r="Y37" s="270"/>
      <c r="Z37" s="268">
        <v>24</v>
      </c>
      <c r="AA37" s="271">
        <v>12238151.93</v>
      </c>
      <c r="AB37" s="271"/>
      <c r="AC37" s="271"/>
      <c r="AD37" s="271">
        <f t="shared" si="2"/>
        <v>58000.720047393363</v>
      </c>
      <c r="AE37" s="72">
        <v>211</v>
      </c>
      <c r="AF37" s="72">
        <v>211</v>
      </c>
      <c r="AG37" s="72">
        <v>211</v>
      </c>
    </row>
    <row r="38" spans="1:33" ht="15.5" x14ac:dyDescent="0.35">
      <c r="B38" s="11">
        <v>44682</v>
      </c>
      <c r="C38" s="252">
        <v>414</v>
      </c>
      <c r="D38" s="281">
        <v>172</v>
      </c>
      <c r="E38" s="281">
        <v>242</v>
      </c>
      <c r="F38" s="252">
        <v>332</v>
      </c>
      <c r="G38" s="252">
        <v>82</v>
      </c>
      <c r="H38" s="252">
        <v>374</v>
      </c>
      <c r="I38" s="281">
        <v>147</v>
      </c>
      <c r="J38" s="281">
        <v>227</v>
      </c>
      <c r="K38" s="252">
        <v>589</v>
      </c>
      <c r="L38" s="252">
        <v>1</v>
      </c>
      <c r="M38" s="266">
        <v>36.906170000000003</v>
      </c>
      <c r="N38" s="267" t="s">
        <v>22</v>
      </c>
      <c r="O38" s="268">
        <v>367</v>
      </c>
      <c r="P38" s="268">
        <v>4</v>
      </c>
      <c r="Q38" s="252">
        <v>269</v>
      </c>
      <c r="R38" s="252"/>
      <c r="S38" s="252"/>
      <c r="T38" s="252">
        <v>77</v>
      </c>
      <c r="U38" s="269"/>
      <c r="V38" s="269"/>
      <c r="W38" s="270">
        <f t="shared" si="0"/>
        <v>0.7774566473988439</v>
      </c>
      <c r="X38" s="270">
        <f t="shared" si="1"/>
        <v>0.22254335260115607</v>
      </c>
      <c r="Y38" s="270"/>
      <c r="Z38" s="268">
        <v>21</v>
      </c>
      <c r="AA38" s="271">
        <v>8509012.2000000011</v>
      </c>
      <c r="AB38" s="271"/>
      <c r="AC38" s="271"/>
      <c r="AD38" s="271">
        <f t="shared" si="2"/>
        <v>39761.739252336454</v>
      </c>
      <c r="AE38" s="72">
        <v>214</v>
      </c>
      <c r="AF38" s="72">
        <v>214</v>
      </c>
      <c r="AG38" s="72">
        <v>214</v>
      </c>
    </row>
    <row r="39" spans="1:33" s="35" customFormat="1" ht="15.5" x14ac:dyDescent="0.35">
      <c r="B39" s="11">
        <v>44713</v>
      </c>
      <c r="C39" s="252">
        <v>373</v>
      </c>
      <c r="D39" s="281">
        <v>157</v>
      </c>
      <c r="E39" s="281">
        <v>216</v>
      </c>
      <c r="F39" s="252">
        <v>319</v>
      </c>
      <c r="G39" s="252">
        <v>54</v>
      </c>
      <c r="H39" s="252">
        <v>496</v>
      </c>
      <c r="I39" s="281">
        <v>223</v>
      </c>
      <c r="J39" s="281">
        <v>273</v>
      </c>
      <c r="K39" s="252">
        <v>465</v>
      </c>
      <c r="L39" s="252">
        <v>1</v>
      </c>
      <c r="M39" s="266">
        <v>40.364919999999998</v>
      </c>
      <c r="N39" s="267" t="s">
        <v>22</v>
      </c>
      <c r="O39" s="268">
        <v>489</v>
      </c>
      <c r="P39" s="268">
        <v>12</v>
      </c>
      <c r="Q39" s="252">
        <v>324</v>
      </c>
      <c r="R39" s="252"/>
      <c r="S39" s="252"/>
      <c r="T39" s="252">
        <v>133</v>
      </c>
      <c r="U39" s="269"/>
      <c r="V39" s="269"/>
      <c r="W39" s="270">
        <f t="shared" si="0"/>
        <v>0.70897155361050324</v>
      </c>
      <c r="X39" s="270">
        <f t="shared" si="1"/>
        <v>0.29102844638949671</v>
      </c>
      <c r="Y39" s="270"/>
      <c r="Z39" s="268">
        <v>32</v>
      </c>
      <c r="AA39" s="271">
        <v>8166317.6500000004</v>
      </c>
      <c r="AB39" s="271"/>
      <c r="AC39" s="271"/>
      <c r="AD39" s="271">
        <f t="shared" si="2"/>
        <v>33745.114256198351</v>
      </c>
      <c r="AE39" s="72">
        <v>242</v>
      </c>
      <c r="AF39" s="72">
        <v>242</v>
      </c>
      <c r="AG39" s="72">
        <v>242</v>
      </c>
    </row>
    <row r="40" spans="1:33" ht="15.5" x14ac:dyDescent="0.35">
      <c r="B40" s="56" t="s">
        <v>153</v>
      </c>
      <c r="C40" s="251">
        <f>+SUM(C37:C39)</f>
        <v>1209</v>
      </c>
      <c r="D40" s="251">
        <f t="shared" ref="D40:E40" si="17">+SUM(D37:D39)</f>
        <v>497</v>
      </c>
      <c r="E40" s="251">
        <f t="shared" si="17"/>
        <v>712</v>
      </c>
      <c r="F40" s="251">
        <f>+SUM(F37:F39)</f>
        <v>997</v>
      </c>
      <c r="G40" s="251">
        <f>+SUM(G37:G39)</f>
        <v>212</v>
      </c>
      <c r="H40" s="251">
        <f>+SUM(H37:H39)</f>
        <v>1259</v>
      </c>
      <c r="I40" s="251">
        <f t="shared" ref="I40:J40" si="18">+SUM(I37:I39)</f>
        <v>536</v>
      </c>
      <c r="J40" s="251">
        <f t="shared" si="18"/>
        <v>723</v>
      </c>
      <c r="K40" s="272">
        <f>+K39</f>
        <v>465</v>
      </c>
      <c r="L40" s="251">
        <f>+SUM(L37:L39)</f>
        <v>6</v>
      </c>
      <c r="M40" s="273">
        <f>+AVERAGE(M37:M39)</f>
        <v>38.034663333333334</v>
      </c>
      <c r="N40" s="274" t="s">
        <v>22</v>
      </c>
      <c r="O40" s="275">
        <f>+SUM(O37:O39)</f>
        <v>1240</v>
      </c>
      <c r="P40" s="275">
        <f>+SUM(P37:P39)</f>
        <v>21</v>
      </c>
      <c r="Q40" s="251">
        <f>+SUM(Q37:Q39)</f>
        <v>851</v>
      </c>
      <c r="R40" s="251"/>
      <c r="S40" s="251"/>
      <c r="T40" s="251">
        <f>+SUM(T37:T39)</f>
        <v>312</v>
      </c>
      <c r="U40" s="276"/>
      <c r="V40" s="276"/>
      <c r="W40" s="277">
        <f t="shared" si="0"/>
        <v>0.73172828890799657</v>
      </c>
      <c r="X40" s="277">
        <f t="shared" si="1"/>
        <v>0.26827171109200343</v>
      </c>
      <c r="Y40" s="277"/>
      <c r="Z40" s="275">
        <f>+SUM(Z37:Z39)</f>
        <v>77</v>
      </c>
      <c r="AA40" s="278">
        <f>+SUM(AA37:AA39)</f>
        <v>28913481.780000001</v>
      </c>
      <c r="AB40" s="278"/>
      <c r="AC40" s="278"/>
      <c r="AD40" s="278">
        <f t="shared" si="2"/>
        <v>43348.5483958021</v>
      </c>
      <c r="AE40" s="85">
        <f>+SUM(AE37:AE39)</f>
        <v>667</v>
      </c>
      <c r="AF40" s="85">
        <f>+SUM(AF37:AF39)</f>
        <v>667</v>
      </c>
      <c r="AG40" s="85">
        <f>+SUM(AG37:AG39)</f>
        <v>667</v>
      </c>
    </row>
    <row r="41" spans="1:33" ht="15.5" x14ac:dyDescent="0.35">
      <c r="B41" s="11">
        <v>44743</v>
      </c>
      <c r="C41" s="252">
        <v>436</v>
      </c>
      <c r="D41" s="281">
        <v>201</v>
      </c>
      <c r="E41" s="281">
        <v>235</v>
      </c>
      <c r="F41" s="252">
        <v>366</v>
      </c>
      <c r="G41" s="252">
        <v>70</v>
      </c>
      <c r="H41" s="252">
        <v>410</v>
      </c>
      <c r="I41" s="281">
        <v>151</v>
      </c>
      <c r="J41" s="281">
        <v>259</v>
      </c>
      <c r="K41" s="252">
        <v>491</v>
      </c>
      <c r="L41" s="252">
        <v>0</v>
      </c>
      <c r="M41" s="266">
        <v>36.49512</v>
      </c>
      <c r="N41" s="267" t="s">
        <v>22</v>
      </c>
      <c r="O41" s="268">
        <v>403</v>
      </c>
      <c r="P41" s="268">
        <v>21</v>
      </c>
      <c r="Q41" s="252">
        <v>245</v>
      </c>
      <c r="R41" s="252"/>
      <c r="S41" s="252"/>
      <c r="T41" s="252">
        <v>131</v>
      </c>
      <c r="U41" s="269"/>
      <c r="V41" s="269"/>
      <c r="W41" s="270">
        <f t="shared" si="0"/>
        <v>0.65159574468085102</v>
      </c>
      <c r="X41" s="270">
        <f t="shared" si="1"/>
        <v>0.34840425531914893</v>
      </c>
      <c r="Y41" s="270"/>
      <c r="Z41" s="268">
        <v>27</v>
      </c>
      <c r="AA41" s="271">
        <v>5900406.9899999993</v>
      </c>
      <c r="AB41" s="271"/>
      <c r="AC41" s="271"/>
      <c r="AD41" s="271">
        <f t="shared" si="2"/>
        <v>35544.620421686741</v>
      </c>
      <c r="AE41" s="72">
        <v>166</v>
      </c>
      <c r="AF41" s="72">
        <v>166</v>
      </c>
      <c r="AG41" s="72">
        <v>166</v>
      </c>
    </row>
    <row r="42" spans="1:33" ht="15.5" x14ac:dyDescent="0.35">
      <c r="B42" s="11">
        <v>44774</v>
      </c>
      <c r="C42" s="252">
        <v>502</v>
      </c>
      <c r="D42" s="281">
        <v>216</v>
      </c>
      <c r="E42" s="281">
        <v>286</v>
      </c>
      <c r="F42" s="252">
        <v>425</v>
      </c>
      <c r="G42" s="252">
        <v>77</v>
      </c>
      <c r="H42" s="252">
        <v>368</v>
      </c>
      <c r="I42" s="281">
        <v>164</v>
      </c>
      <c r="J42" s="281">
        <v>204</v>
      </c>
      <c r="K42" s="252">
        <v>623</v>
      </c>
      <c r="L42" s="252">
        <v>2</v>
      </c>
      <c r="M42" s="266">
        <v>34.228259999999999</v>
      </c>
      <c r="N42" s="267" t="s">
        <v>22</v>
      </c>
      <c r="O42" s="268">
        <v>359</v>
      </c>
      <c r="P42" s="268">
        <v>11</v>
      </c>
      <c r="Q42" s="252">
        <v>207</v>
      </c>
      <c r="R42" s="252"/>
      <c r="S42" s="252"/>
      <c r="T42" s="252">
        <v>125</v>
      </c>
      <c r="U42" s="269"/>
      <c r="V42" s="269"/>
      <c r="W42" s="270">
        <f t="shared" ref="W42:W73" si="19">+Q42/(Q42+T42)</f>
        <v>0.62349397590361444</v>
      </c>
      <c r="X42" s="270">
        <f t="shared" ref="X42:X73" si="20">+T42/(Q42+T42)</f>
        <v>0.37650602409638556</v>
      </c>
      <c r="Y42" s="270"/>
      <c r="Z42" s="268">
        <v>27</v>
      </c>
      <c r="AA42" s="271">
        <v>5841034.9800000004</v>
      </c>
      <c r="AB42" s="271"/>
      <c r="AC42" s="271"/>
      <c r="AD42" s="271">
        <f t="shared" ref="AD42:AD73" si="21">+AA42/AE42</f>
        <v>35186.957710843373</v>
      </c>
      <c r="AE42" s="72">
        <v>166</v>
      </c>
      <c r="AF42" s="72">
        <v>166</v>
      </c>
      <c r="AG42" s="72">
        <v>166</v>
      </c>
    </row>
    <row r="43" spans="1:33" ht="15.5" x14ac:dyDescent="0.35">
      <c r="A43" s="35"/>
      <c r="B43" s="11">
        <v>44805</v>
      </c>
      <c r="C43" s="252">
        <v>418</v>
      </c>
      <c r="D43" s="281">
        <v>199</v>
      </c>
      <c r="E43" s="281">
        <v>219</v>
      </c>
      <c r="F43" s="252">
        <v>373</v>
      </c>
      <c r="G43" s="252">
        <v>45</v>
      </c>
      <c r="H43" s="252">
        <v>460</v>
      </c>
      <c r="I43" s="281">
        <v>201</v>
      </c>
      <c r="J43" s="281">
        <v>259</v>
      </c>
      <c r="K43" s="252">
        <v>580</v>
      </c>
      <c r="L43" s="252">
        <v>2</v>
      </c>
      <c r="M43" s="266">
        <v>40.197830000000003</v>
      </c>
      <c r="N43" s="267" t="s">
        <v>22</v>
      </c>
      <c r="O43" s="268">
        <v>457</v>
      </c>
      <c r="P43" s="268">
        <v>6</v>
      </c>
      <c r="Q43" s="252">
        <v>264</v>
      </c>
      <c r="R43" s="252"/>
      <c r="S43" s="252"/>
      <c r="T43" s="252">
        <v>172</v>
      </c>
      <c r="U43" s="269"/>
      <c r="V43" s="269"/>
      <c r="W43" s="270">
        <f t="shared" si="19"/>
        <v>0.60550458715596334</v>
      </c>
      <c r="X43" s="270">
        <f t="shared" si="20"/>
        <v>0.39449541284403672</v>
      </c>
      <c r="Y43" s="270"/>
      <c r="Z43" s="268">
        <v>21</v>
      </c>
      <c r="AA43" s="271">
        <v>9836097.3800000008</v>
      </c>
      <c r="AB43" s="271"/>
      <c r="AC43" s="271"/>
      <c r="AD43" s="271">
        <f t="shared" si="21"/>
        <v>52042.843280423287</v>
      </c>
      <c r="AE43" s="72">
        <v>189</v>
      </c>
      <c r="AF43" s="72">
        <v>189</v>
      </c>
      <c r="AG43" s="72">
        <v>189</v>
      </c>
    </row>
    <row r="44" spans="1:33" ht="15.5" x14ac:dyDescent="0.35">
      <c r="B44" s="56" t="s">
        <v>154</v>
      </c>
      <c r="C44" s="251">
        <f>+SUM(C41:C43)</f>
        <v>1356</v>
      </c>
      <c r="D44" s="251">
        <f t="shared" ref="D44:E44" si="22">+SUM(D41:D43)</f>
        <v>616</v>
      </c>
      <c r="E44" s="251">
        <f t="shared" si="22"/>
        <v>740</v>
      </c>
      <c r="F44" s="251">
        <f>+SUM(F41:F43)</f>
        <v>1164</v>
      </c>
      <c r="G44" s="251">
        <f>+SUM(G41:G43)</f>
        <v>192</v>
      </c>
      <c r="H44" s="251">
        <f>+SUM(H41:H43)</f>
        <v>1238</v>
      </c>
      <c r="I44" s="251">
        <f t="shared" ref="I44:J44" si="23">+SUM(I41:I43)</f>
        <v>516</v>
      </c>
      <c r="J44" s="251">
        <f t="shared" si="23"/>
        <v>722</v>
      </c>
      <c r="K44" s="272">
        <f>+K43</f>
        <v>580</v>
      </c>
      <c r="L44" s="251">
        <f>+SUM(L41:L43)</f>
        <v>4</v>
      </c>
      <c r="M44" s="273">
        <f>+AVERAGE(M41:M43)</f>
        <v>36.973736666666667</v>
      </c>
      <c r="N44" s="274" t="s">
        <v>22</v>
      </c>
      <c r="O44" s="275">
        <f>+SUM(O41:O43)</f>
        <v>1219</v>
      </c>
      <c r="P44" s="275">
        <f>+SUM(P41:P43)</f>
        <v>38</v>
      </c>
      <c r="Q44" s="251">
        <f>+SUM(Q41:Q43)</f>
        <v>716</v>
      </c>
      <c r="R44" s="251"/>
      <c r="S44" s="251"/>
      <c r="T44" s="251">
        <f>+SUM(T41:T43)</f>
        <v>428</v>
      </c>
      <c r="U44" s="276"/>
      <c r="V44" s="276"/>
      <c r="W44" s="277">
        <f t="shared" si="19"/>
        <v>0.62587412587412583</v>
      </c>
      <c r="X44" s="277">
        <f t="shared" si="20"/>
        <v>0.37412587412587411</v>
      </c>
      <c r="Y44" s="277"/>
      <c r="Z44" s="275">
        <f>+SUM(Z41:Z43)</f>
        <v>75</v>
      </c>
      <c r="AA44" s="278">
        <f>+SUM(AA41:AA43)</f>
        <v>21577539.350000001</v>
      </c>
      <c r="AB44" s="278"/>
      <c r="AC44" s="278"/>
      <c r="AD44" s="278">
        <f t="shared" si="21"/>
        <v>41415.622552783112</v>
      </c>
      <c r="AE44" s="85">
        <f>+SUM(AE41:AE43)</f>
        <v>521</v>
      </c>
      <c r="AF44" s="85">
        <f>+SUM(AF41:AF43)</f>
        <v>521</v>
      </c>
      <c r="AG44" s="85">
        <f>+SUM(AG41:AG43)</f>
        <v>521</v>
      </c>
    </row>
    <row r="45" spans="1:33" ht="15.5" x14ac:dyDescent="0.35">
      <c r="B45" s="11">
        <v>44835</v>
      </c>
      <c r="C45" s="252">
        <v>457</v>
      </c>
      <c r="D45" s="281">
        <v>199</v>
      </c>
      <c r="E45" s="281">
        <v>258</v>
      </c>
      <c r="F45" s="252">
        <v>395</v>
      </c>
      <c r="G45" s="252">
        <v>62</v>
      </c>
      <c r="H45" s="252">
        <v>470</v>
      </c>
      <c r="I45" s="281">
        <v>221</v>
      </c>
      <c r="J45" s="281">
        <v>249</v>
      </c>
      <c r="K45" s="252">
        <v>566</v>
      </c>
      <c r="L45" s="252">
        <v>1</v>
      </c>
      <c r="M45" s="266">
        <v>39.989359999999998</v>
      </c>
      <c r="N45" s="267" t="s">
        <v>22</v>
      </c>
      <c r="O45" s="268">
        <v>464</v>
      </c>
      <c r="P45" s="268">
        <v>6</v>
      </c>
      <c r="Q45" s="252">
        <v>274</v>
      </c>
      <c r="R45" s="252"/>
      <c r="S45" s="252"/>
      <c r="T45" s="252">
        <v>161</v>
      </c>
      <c r="U45" s="269"/>
      <c r="V45" s="269"/>
      <c r="W45" s="270">
        <f t="shared" si="19"/>
        <v>0.62988505747126433</v>
      </c>
      <c r="X45" s="270">
        <f t="shared" si="20"/>
        <v>0.37011494252873561</v>
      </c>
      <c r="Y45" s="270"/>
      <c r="Z45" s="268">
        <v>29</v>
      </c>
      <c r="AA45" s="271">
        <v>12994141.9</v>
      </c>
      <c r="AB45" s="271"/>
      <c r="AC45" s="271"/>
      <c r="AD45" s="271">
        <f t="shared" si="21"/>
        <v>58009.562053571433</v>
      </c>
      <c r="AE45" s="72">
        <v>224</v>
      </c>
      <c r="AF45" s="72">
        <v>224</v>
      </c>
      <c r="AG45" s="72">
        <v>224</v>
      </c>
    </row>
    <row r="46" spans="1:33" ht="15.5" x14ac:dyDescent="0.35">
      <c r="B46" s="11">
        <v>44866</v>
      </c>
      <c r="C46" s="252">
        <v>434</v>
      </c>
      <c r="D46" s="281">
        <v>195</v>
      </c>
      <c r="E46" s="281">
        <v>239</v>
      </c>
      <c r="F46" s="252">
        <v>360</v>
      </c>
      <c r="G46" s="252">
        <v>74</v>
      </c>
      <c r="H46" s="252">
        <v>457</v>
      </c>
      <c r="I46" s="281">
        <v>208</v>
      </c>
      <c r="J46" s="281">
        <v>249</v>
      </c>
      <c r="K46" s="252">
        <v>541</v>
      </c>
      <c r="L46" s="252">
        <v>2</v>
      </c>
      <c r="M46" s="266">
        <v>37.299779999999998</v>
      </c>
      <c r="N46" s="267" t="s">
        <v>22</v>
      </c>
      <c r="O46" s="268">
        <v>452</v>
      </c>
      <c r="P46" s="268">
        <v>5</v>
      </c>
      <c r="Q46" s="252">
        <v>281</v>
      </c>
      <c r="R46" s="252"/>
      <c r="S46" s="252"/>
      <c r="T46" s="252">
        <v>154</v>
      </c>
      <c r="U46" s="269"/>
      <c r="V46" s="269"/>
      <c r="W46" s="270">
        <f t="shared" si="19"/>
        <v>0.64597701149425291</v>
      </c>
      <c r="X46" s="270">
        <f t="shared" si="20"/>
        <v>0.35402298850574715</v>
      </c>
      <c r="Y46" s="270"/>
      <c r="Z46" s="268">
        <v>17</v>
      </c>
      <c r="AA46" s="271">
        <v>8955680.3599999994</v>
      </c>
      <c r="AB46" s="271"/>
      <c r="AC46" s="271"/>
      <c r="AD46" s="271">
        <f t="shared" si="21"/>
        <v>40893.51762557077</v>
      </c>
      <c r="AE46" s="72">
        <v>219</v>
      </c>
      <c r="AF46" s="72">
        <v>219</v>
      </c>
      <c r="AG46" s="72">
        <v>219</v>
      </c>
    </row>
    <row r="47" spans="1:33" ht="15.5" x14ac:dyDescent="0.35">
      <c r="A47" s="35"/>
      <c r="B47" s="11">
        <v>44896</v>
      </c>
      <c r="C47" s="252">
        <v>408</v>
      </c>
      <c r="D47" s="281">
        <v>183</v>
      </c>
      <c r="E47" s="281">
        <v>225</v>
      </c>
      <c r="F47" s="252">
        <v>347</v>
      </c>
      <c r="G47" s="252">
        <v>61</v>
      </c>
      <c r="H47" s="252">
        <v>362</v>
      </c>
      <c r="I47" s="281">
        <v>155</v>
      </c>
      <c r="J47" s="281">
        <v>207</v>
      </c>
      <c r="K47" s="252">
        <v>588</v>
      </c>
      <c r="L47" s="252">
        <v>0</v>
      </c>
      <c r="M47" s="266">
        <v>40.339779999999998</v>
      </c>
      <c r="N47" s="267" t="s">
        <v>22</v>
      </c>
      <c r="O47" s="268">
        <v>353</v>
      </c>
      <c r="P47" s="268">
        <v>8</v>
      </c>
      <c r="Q47" s="252">
        <v>211</v>
      </c>
      <c r="R47" s="252"/>
      <c r="S47" s="252"/>
      <c r="T47" s="252">
        <v>118</v>
      </c>
      <c r="U47" s="269"/>
      <c r="V47" s="269"/>
      <c r="W47" s="270">
        <f t="shared" si="19"/>
        <v>0.64133738601823709</v>
      </c>
      <c r="X47" s="270">
        <f t="shared" si="20"/>
        <v>0.35866261398176291</v>
      </c>
      <c r="Y47" s="270"/>
      <c r="Z47" s="268">
        <v>24</v>
      </c>
      <c r="AA47" s="271">
        <v>13982907.606000001</v>
      </c>
      <c r="AB47" s="271"/>
      <c r="AC47" s="271"/>
      <c r="AD47" s="271">
        <f t="shared" si="21"/>
        <v>89063.10577070064</v>
      </c>
      <c r="AE47" s="72">
        <v>157</v>
      </c>
      <c r="AF47" s="72">
        <v>157</v>
      </c>
      <c r="AG47" s="72">
        <v>157</v>
      </c>
    </row>
    <row r="48" spans="1:33" ht="15.5" x14ac:dyDescent="0.35">
      <c r="B48" s="56" t="s">
        <v>155</v>
      </c>
      <c r="C48" s="251">
        <f>+SUM(C45:C47)</f>
        <v>1299</v>
      </c>
      <c r="D48" s="251">
        <f t="shared" ref="D48:E48" si="24">+SUM(D45:D47)</f>
        <v>577</v>
      </c>
      <c r="E48" s="251">
        <f t="shared" si="24"/>
        <v>722</v>
      </c>
      <c r="F48" s="251">
        <f>+SUM(F45:F47)</f>
        <v>1102</v>
      </c>
      <c r="G48" s="251">
        <f>+SUM(G45:G47)</f>
        <v>197</v>
      </c>
      <c r="H48" s="251">
        <f>+SUM(H45:H47)</f>
        <v>1289</v>
      </c>
      <c r="I48" s="251">
        <f t="shared" ref="I48:J48" si="25">+SUM(I45:I47)</f>
        <v>584</v>
      </c>
      <c r="J48" s="251">
        <f t="shared" si="25"/>
        <v>705</v>
      </c>
      <c r="K48" s="251">
        <f>K47</f>
        <v>588</v>
      </c>
      <c r="L48" s="251">
        <f>+SUM(L45:L47)</f>
        <v>3</v>
      </c>
      <c r="M48" s="273">
        <f>+AVERAGE(M45:M47)</f>
        <v>39.20964</v>
      </c>
      <c r="N48" s="274" t="s">
        <v>22</v>
      </c>
      <c r="O48" s="275">
        <f t="shared" ref="O48:T48" si="26">+SUM(O45:O47)</f>
        <v>1269</v>
      </c>
      <c r="P48" s="275">
        <f t="shared" si="26"/>
        <v>19</v>
      </c>
      <c r="Q48" s="251">
        <f t="shared" si="26"/>
        <v>766</v>
      </c>
      <c r="R48" s="251"/>
      <c r="S48" s="251"/>
      <c r="T48" s="251">
        <f t="shared" si="26"/>
        <v>433</v>
      </c>
      <c r="U48" s="276"/>
      <c r="V48" s="276"/>
      <c r="W48" s="277">
        <f t="shared" si="19"/>
        <v>0.6388657214345288</v>
      </c>
      <c r="X48" s="277">
        <f t="shared" si="20"/>
        <v>0.3611342785654712</v>
      </c>
      <c r="Y48" s="277"/>
      <c r="Z48" s="275">
        <f>+SUM(Z45:Z47)</f>
        <v>70</v>
      </c>
      <c r="AA48" s="278">
        <f>+SUM(AA45:AA47)</f>
        <v>35932729.865999997</v>
      </c>
      <c r="AB48" s="278"/>
      <c r="AC48" s="278"/>
      <c r="AD48" s="278">
        <f t="shared" si="21"/>
        <v>59887.883109999995</v>
      </c>
      <c r="AE48" s="85">
        <f>+SUM(AE45:AE47)</f>
        <v>600</v>
      </c>
      <c r="AF48" s="85">
        <f>+SUM(AF45:AF47)</f>
        <v>600</v>
      </c>
      <c r="AG48" s="85">
        <f>+SUM(AG45:AG47)</f>
        <v>600</v>
      </c>
    </row>
    <row r="49" spans="1:33" ht="15.5" x14ac:dyDescent="0.35">
      <c r="B49" s="11">
        <v>44927</v>
      </c>
      <c r="C49" s="252">
        <v>527</v>
      </c>
      <c r="D49" s="281">
        <v>255</v>
      </c>
      <c r="E49" s="281">
        <v>272</v>
      </c>
      <c r="F49" s="252">
        <v>474</v>
      </c>
      <c r="G49" s="252">
        <v>53</v>
      </c>
      <c r="H49" s="252">
        <v>469</v>
      </c>
      <c r="I49" s="281">
        <v>214</v>
      </c>
      <c r="J49" s="281">
        <v>255</v>
      </c>
      <c r="K49" s="252">
        <v>644</v>
      </c>
      <c r="L49" s="252">
        <v>2</v>
      </c>
      <c r="M49" s="266">
        <v>41.554369999999999</v>
      </c>
      <c r="N49" s="267" t="s">
        <v>22</v>
      </c>
      <c r="O49" s="268">
        <v>459</v>
      </c>
      <c r="P49" s="268">
        <v>10</v>
      </c>
      <c r="Q49" s="252">
        <v>286</v>
      </c>
      <c r="R49" s="252"/>
      <c r="S49" s="252"/>
      <c r="T49" s="252">
        <v>155</v>
      </c>
      <c r="U49" s="269"/>
      <c r="V49" s="269"/>
      <c r="W49" s="270">
        <f t="shared" si="19"/>
        <v>0.64852607709750565</v>
      </c>
      <c r="X49" s="270">
        <f t="shared" si="20"/>
        <v>0.35147392290249435</v>
      </c>
      <c r="Y49" s="270"/>
      <c r="Z49" s="268">
        <v>18</v>
      </c>
      <c r="AA49" s="271">
        <v>13243910.050000001</v>
      </c>
      <c r="AB49" s="271"/>
      <c r="AC49" s="271"/>
      <c r="AD49" s="271">
        <f t="shared" si="21"/>
        <v>57582.217608695653</v>
      </c>
      <c r="AE49" s="72">
        <v>230</v>
      </c>
      <c r="AF49" s="72">
        <v>230</v>
      </c>
      <c r="AG49" s="72">
        <v>230</v>
      </c>
    </row>
    <row r="50" spans="1:33" ht="15.5" x14ac:dyDescent="0.35">
      <c r="B50" s="11">
        <v>44958</v>
      </c>
      <c r="C50" s="252">
        <v>462</v>
      </c>
      <c r="D50" s="281">
        <v>225</v>
      </c>
      <c r="E50" s="281">
        <v>237</v>
      </c>
      <c r="F50" s="252">
        <v>431</v>
      </c>
      <c r="G50" s="252">
        <v>31</v>
      </c>
      <c r="H50" s="252">
        <v>663</v>
      </c>
      <c r="I50" s="281">
        <v>336</v>
      </c>
      <c r="J50" s="281">
        <v>327</v>
      </c>
      <c r="K50" s="252">
        <v>443</v>
      </c>
      <c r="L50" s="252">
        <v>0</v>
      </c>
      <c r="M50" s="266">
        <v>31.571639999999999</v>
      </c>
      <c r="N50" s="267" t="s">
        <v>22</v>
      </c>
      <c r="O50" s="268">
        <v>652</v>
      </c>
      <c r="P50" s="268">
        <v>11</v>
      </c>
      <c r="Q50" s="252">
        <v>470</v>
      </c>
      <c r="R50" s="252"/>
      <c r="S50" s="252"/>
      <c r="T50" s="252">
        <v>159</v>
      </c>
      <c r="U50" s="269"/>
      <c r="V50" s="269"/>
      <c r="W50" s="270">
        <f t="shared" si="19"/>
        <v>0.74721780604133547</v>
      </c>
      <c r="X50" s="270">
        <f t="shared" si="20"/>
        <v>0.25278219395866453</v>
      </c>
      <c r="Y50" s="270"/>
      <c r="Z50" s="268">
        <v>23</v>
      </c>
      <c r="AA50" s="271">
        <v>42539589.575000003</v>
      </c>
      <c r="AB50" s="271"/>
      <c r="AC50" s="271"/>
      <c r="AD50" s="271">
        <f t="shared" si="21"/>
        <v>101284.73708333334</v>
      </c>
      <c r="AE50" s="72">
        <v>420</v>
      </c>
      <c r="AF50" s="72">
        <v>420</v>
      </c>
      <c r="AG50" s="72">
        <v>420</v>
      </c>
    </row>
    <row r="51" spans="1:33" ht="15.75" customHeight="1" x14ac:dyDescent="0.35">
      <c r="A51" s="35"/>
      <c r="B51" s="11">
        <v>44986</v>
      </c>
      <c r="C51" s="252">
        <v>510</v>
      </c>
      <c r="D51" s="281">
        <v>253</v>
      </c>
      <c r="E51" s="281">
        <v>257</v>
      </c>
      <c r="F51" s="252">
        <v>461</v>
      </c>
      <c r="G51" s="252">
        <v>49</v>
      </c>
      <c r="H51" s="252">
        <v>503</v>
      </c>
      <c r="I51" s="281">
        <v>228</v>
      </c>
      <c r="J51" s="281">
        <v>275</v>
      </c>
      <c r="K51" s="252">
        <v>451</v>
      </c>
      <c r="L51" s="252">
        <v>0</v>
      </c>
      <c r="M51" s="266">
        <v>29.06362</v>
      </c>
      <c r="N51" s="267" t="s">
        <v>22</v>
      </c>
      <c r="O51" s="268">
        <v>497</v>
      </c>
      <c r="P51" s="268">
        <v>5</v>
      </c>
      <c r="Q51" s="252">
        <v>281</v>
      </c>
      <c r="R51" s="252"/>
      <c r="S51" s="252"/>
      <c r="T51" s="252">
        <v>192</v>
      </c>
      <c r="U51" s="269"/>
      <c r="V51" s="269"/>
      <c r="W51" s="270">
        <f t="shared" si="19"/>
        <v>0.59408033826638473</v>
      </c>
      <c r="X51" s="270">
        <f t="shared" si="20"/>
        <v>0.40591966173361521</v>
      </c>
      <c r="Y51" s="270"/>
      <c r="Z51" s="268">
        <v>24</v>
      </c>
      <c r="AA51" s="271">
        <v>11019161.32</v>
      </c>
      <c r="AB51" s="271"/>
      <c r="AC51" s="271"/>
      <c r="AD51" s="271">
        <f t="shared" si="21"/>
        <v>44793.338699186992</v>
      </c>
      <c r="AE51" s="72">
        <v>246</v>
      </c>
      <c r="AF51" s="72">
        <v>246</v>
      </c>
      <c r="AG51" s="72">
        <v>246</v>
      </c>
    </row>
    <row r="52" spans="1:33" ht="15.5" x14ac:dyDescent="0.35">
      <c r="B52" s="56" t="s">
        <v>156</v>
      </c>
      <c r="C52" s="251">
        <f>+SUM(C49:C51)</f>
        <v>1499</v>
      </c>
      <c r="D52" s="251">
        <f t="shared" ref="D52:E52" si="27">+SUM(D49:D51)</f>
        <v>733</v>
      </c>
      <c r="E52" s="251">
        <f t="shared" si="27"/>
        <v>766</v>
      </c>
      <c r="F52" s="251">
        <f>+SUM(F49:F51)</f>
        <v>1366</v>
      </c>
      <c r="G52" s="251">
        <f>+SUM(G49:G51)</f>
        <v>133</v>
      </c>
      <c r="H52" s="251">
        <f>+SUM(H49:H51)</f>
        <v>1635</v>
      </c>
      <c r="I52" s="251">
        <f>+SUM(I49:I51)</f>
        <v>778</v>
      </c>
      <c r="J52" s="251">
        <f>+SUM(J49:J51)</f>
        <v>857</v>
      </c>
      <c r="K52" s="251">
        <f>K51</f>
        <v>451</v>
      </c>
      <c r="L52" s="251">
        <f>+SUM(L49:L51)</f>
        <v>2</v>
      </c>
      <c r="M52" s="273">
        <f>+AVERAGE(M49:M51)</f>
        <v>34.063209999999998</v>
      </c>
      <c r="N52" s="274" t="s">
        <v>22</v>
      </c>
      <c r="O52" s="275">
        <f>+SUM(O49:O51)</f>
        <v>1608</v>
      </c>
      <c r="P52" s="275">
        <f t="shared" ref="P52:T52" si="28">+SUM(P49:P51)</f>
        <v>26</v>
      </c>
      <c r="Q52" s="251">
        <f t="shared" si="28"/>
        <v>1037</v>
      </c>
      <c r="R52" s="251"/>
      <c r="S52" s="251"/>
      <c r="T52" s="251">
        <f t="shared" si="28"/>
        <v>506</v>
      </c>
      <c r="U52" s="276"/>
      <c r="V52" s="276"/>
      <c r="W52" s="277">
        <f t="shared" si="19"/>
        <v>0.67206740116655861</v>
      </c>
      <c r="X52" s="277">
        <f t="shared" si="20"/>
        <v>0.32793259883344134</v>
      </c>
      <c r="Y52" s="277"/>
      <c r="Z52" s="275">
        <f>+SUM(Z49:Z51)</f>
        <v>65</v>
      </c>
      <c r="AA52" s="278">
        <f>+SUM(AA49:AA51)</f>
        <v>66802660.945</v>
      </c>
      <c r="AB52" s="278"/>
      <c r="AC52" s="278"/>
      <c r="AD52" s="278">
        <f t="shared" si="21"/>
        <v>74556.541233258933</v>
      </c>
      <c r="AE52" s="85">
        <f>+SUM(AE49:AE51)</f>
        <v>896</v>
      </c>
      <c r="AF52" s="85">
        <f>+SUM(AF49:AF51)</f>
        <v>896</v>
      </c>
      <c r="AG52" s="85">
        <f>+SUM(AG49:AG51)</f>
        <v>896</v>
      </c>
    </row>
    <row r="53" spans="1:33" ht="15.5" x14ac:dyDescent="0.35">
      <c r="B53" s="11">
        <v>45017</v>
      </c>
      <c r="C53" s="252">
        <v>373</v>
      </c>
      <c r="D53" s="281">
        <v>158</v>
      </c>
      <c r="E53" s="281">
        <v>215</v>
      </c>
      <c r="F53" s="252">
        <v>339</v>
      </c>
      <c r="G53" s="252">
        <v>34</v>
      </c>
      <c r="H53" s="252">
        <v>368</v>
      </c>
      <c r="I53" s="281">
        <v>167</v>
      </c>
      <c r="J53" s="281">
        <v>201</v>
      </c>
      <c r="K53" s="252">
        <v>459</v>
      </c>
      <c r="L53" s="252">
        <v>0</v>
      </c>
      <c r="M53" s="266">
        <v>31.820650000000001</v>
      </c>
      <c r="N53" s="267" t="s">
        <v>22</v>
      </c>
      <c r="O53" s="268">
        <v>357</v>
      </c>
      <c r="P53" s="268">
        <v>8</v>
      </c>
      <c r="Q53" s="252">
        <v>214</v>
      </c>
      <c r="R53" s="252"/>
      <c r="S53" s="252"/>
      <c r="T53" s="252">
        <v>124</v>
      </c>
      <c r="U53" s="269"/>
      <c r="V53" s="269"/>
      <c r="W53" s="270">
        <f t="shared" si="19"/>
        <v>0.63313609467455623</v>
      </c>
      <c r="X53" s="270">
        <f t="shared" si="20"/>
        <v>0.36686390532544377</v>
      </c>
      <c r="Y53" s="270"/>
      <c r="Z53" s="268">
        <v>19</v>
      </c>
      <c r="AA53" s="271">
        <v>7102795.2400000002</v>
      </c>
      <c r="AB53" s="271"/>
      <c r="AC53" s="271"/>
      <c r="AD53" s="271">
        <f t="shared" si="21"/>
        <v>39903.34404494382</v>
      </c>
      <c r="AE53" s="72">
        <v>178</v>
      </c>
      <c r="AF53" s="72">
        <v>178</v>
      </c>
      <c r="AG53" s="72">
        <v>178</v>
      </c>
    </row>
    <row r="54" spans="1:33" ht="15.5" x14ac:dyDescent="0.35">
      <c r="B54" s="11">
        <v>45047</v>
      </c>
      <c r="C54" s="252">
        <v>445</v>
      </c>
      <c r="D54" s="281">
        <v>186</v>
      </c>
      <c r="E54" s="281">
        <v>259</v>
      </c>
      <c r="F54" s="252">
        <v>395</v>
      </c>
      <c r="G54" s="252">
        <v>50</v>
      </c>
      <c r="H54" s="252">
        <v>390</v>
      </c>
      <c r="I54" s="281">
        <v>180</v>
      </c>
      <c r="J54" s="281">
        <v>210</v>
      </c>
      <c r="K54" s="252">
        <v>512</v>
      </c>
      <c r="L54" s="252">
        <v>2</v>
      </c>
      <c r="M54" s="266">
        <v>32.30256</v>
      </c>
      <c r="N54" s="267" t="s">
        <v>22</v>
      </c>
      <c r="O54" s="268">
        <v>382</v>
      </c>
      <c r="P54" s="268">
        <v>8</v>
      </c>
      <c r="Q54" s="252">
        <v>226</v>
      </c>
      <c r="R54" s="252"/>
      <c r="S54" s="252"/>
      <c r="T54" s="252">
        <v>135</v>
      </c>
      <c r="U54" s="269"/>
      <c r="V54" s="269"/>
      <c r="W54" s="270">
        <f t="shared" si="19"/>
        <v>0.62603878116343492</v>
      </c>
      <c r="X54" s="270">
        <f t="shared" si="20"/>
        <v>0.37396121883656508</v>
      </c>
      <c r="Y54" s="270"/>
      <c r="Z54" s="268">
        <v>21</v>
      </c>
      <c r="AA54" s="271">
        <v>7971624.5999999996</v>
      </c>
      <c r="AB54" s="271"/>
      <c r="AC54" s="271"/>
      <c r="AD54" s="271">
        <f t="shared" si="21"/>
        <v>39858.123</v>
      </c>
      <c r="AE54" s="72">
        <v>200</v>
      </c>
      <c r="AF54" s="72">
        <v>200</v>
      </c>
      <c r="AG54" s="72">
        <v>200</v>
      </c>
    </row>
    <row r="55" spans="1:33" ht="15.75" customHeight="1" x14ac:dyDescent="0.35">
      <c r="A55" s="35"/>
      <c r="B55" s="11">
        <v>45078</v>
      </c>
      <c r="C55" s="252">
        <v>342</v>
      </c>
      <c r="D55" s="281">
        <v>139</v>
      </c>
      <c r="E55" s="281">
        <v>203</v>
      </c>
      <c r="F55" s="252">
        <v>302</v>
      </c>
      <c r="G55" s="252">
        <v>40</v>
      </c>
      <c r="H55" s="252">
        <v>452</v>
      </c>
      <c r="I55" s="281">
        <v>196</v>
      </c>
      <c r="J55" s="281">
        <v>256</v>
      </c>
      <c r="K55" s="252">
        <v>401</v>
      </c>
      <c r="L55" s="252">
        <v>1</v>
      </c>
      <c r="M55" s="266">
        <v>34.407080000000001</v>
      </c>
      <c r="N55" s="267" t="s">
        <v>22</v>
      </c>
      <c r="O55" s="268">
        <v>448</v>
      </c>
      <c r="P55" s="268">
        <v>4</v>
      </c>
      <c r="Q55" s="252">
        <v>256</v>
      </c>
      <c r="R55" s="252"/>
      <c r="S55" s="252"/>
      <c r="T55" s="252">
        <v>177</v>
      </c>
      <c r="U55" s="269"/>
      <c r="V55" s="269"/>
      <c r="W55" s="270">
        <f t="shared" si="19"/>
        <v>0.59122401847575057</v>
      </c>
      <c r="X55" s="270">
        <f t="shared" si="20"/>
        <v>0.40877598152424943</v>
      </c>
      <c r="Y55" s="270"/>
      <c r="Z55" s="268">
        <v>15</v>
      </c>
      <c r="AA55" s="271">
        <v>10508120.82</v>
      </c>
      <c r="AB55" s="271"/>
      <c r="AC55" s="271"/>
      <c r="AD55" s="271">
        <f t="shared" si="21"/>
        <v>50278.09004784689</v>
      </c>
      <c r="AE55" s="72">
        <v>209</v>
      </c>
      <c r="AF55" s="72">
        <v>209</v>
      </c>
      <c r="AG55" s="72">
        <v>209</v>
      </c>
    </row>
    <row r="56" spans="1:33" ht="15.5" x14ac:dyDescent="0.35">
      <c r="B56" s="56" t="s">
        <v>157</v>
      </c>
      <c r="C56" s="251">
        <f>+SUM(C53:C55)</f>
        <v>1160</v>
      </c>
      <c r="D56" s="251">
        <f t="shared" ref="D56:E56" si="29">+SUM(D53:D55)</f>
        <v>483</v>
      </c>
      <c r="E56" s="251">
        <f t="shared" si="29"/>
        <v>677</v>
      </c>
      <c r="F56" s="251">
        <f>+SUM(F53:F55)</f>
        <v>1036</v>
      </c>
      <c r="G56" s="251">
        <f>+SUM(G53:G55)</f>
        <v>124</v>
      </c>
      <c r="H56" s="251">
        <f>+SUM(H53:H55)</f>
        <v>1210</v>
      </c>
      <c r="I56" s="251">
        <f t="shared" ref="I56:J56" si="30">+SUM(I53:I55)</f>
        <v>543</v>
      </c>
      <c r="J56" s="251">
        <f t="shared" si="30"/>
        <v>667</v>
      </c>
      <c r="K56" s="251">
        <f>K55</f>
        <v>401</v>
      </c>
      <c r="L56" s="251">
        <f>+SUM(L53:L55)</f>
        <v>3</v>
      </c>
      <c r="M56" s="273">
        <f>+AVERAGE(M53:M55)</f>
        <v>32.843430000000005</v>
      </c>
      <c r="N56" s="274" t="s">
        <v>22</v>
      </c>
      <c r="O56" s="275">
        <f>+SUM(O53:O55)</f>
        <v>1187</v>
      </c>
      <c r="P56" s="275">
        <f t="shared" ref="P56:T56" si="31">+SUM(P53:P55)</f>
        <v>20</v>
      </c>
      <c r="Q56" s="251">
        <f t="shared" si="31"/>
        <v>696</v>
      </c>
      <c r="R56" s="251"/>
      <c r="S56" s="251"/>
      <c r="T56" s="251">
        <f t="shared" si="31"/>
        <v>436</v>
      </c>
      <c r="U56" s="276"/>
      <c r="V56" s="276"/>
      <c r="W56" s="277">
        <f t="shared" si="19"/>
        <v>0.61484098939929333</v>
      </c>
      <c r="X56" s="277">
        <f t="shared" si="20"/>
        <v>0.38515901060070673</v>
      </c>
      <c r="Y56" s="277"/>
      <c r="Z56" s="275">
        <f>+SUM(Z53:Z55)</f>
        <v>55</v>
      </c>
      <c r="AA56" s="278">
        <f>+SUM(AA53:AA55)</f>
        <v>25582540.66</v>
      </c>
      <c r="AB56" s="278"/>
      <c r="AC56" s="278"/>
      <c r="AD56" s="278">
        <f t="shared" si="21"/>
        <v>43581.84098807496</v>
      </c>
      <c r="AE56" s="85">
        <f>+SUM(AE53:AE55)</f>
        <v>587</v>
      </c>
      <c r="AF56" s="85">
        <f>+SUM(AF53:AF55)</f>
        <v>587</v>
      </c>
      <c r="AG56" s="85">
        <f>+SUM(AG53:AG55)</f>
        <v>587</v>
      </c>
    </row>
    <row r="57" spans="1:33" ht="15.5" x14ac:dyDescent="0.35">
      <c r="B57" s="11">
        <v>45108</v>
      </c>
      <c r="C57" s="252">
        <v>409</v>
      </c>
      <c r="D57" s="281">
        <v>170</v>
      </c>
      <c r="E57" s="281">
        <v>239</v>
      </c>
      <c r="F57" s="252">
        <v>356</v>
      </c>
      <c r="G57" s="252">
        <v>53</v>
      </c>
      <c r="H57" s="252">
        <v>325</v>
      </c>
      <c r="I57" s="281">
        <v>139</v>
      </c>
      <c r="J57" s="281">
        <v>186</v>
      </c>
      <c r="K57" s="252">
        <f>+Reclamaciones!$C57+K55-Reclamaciones!$L57-Reclamaciones!$H57</f>
        <v>484</v>
      </c>
      <c r="L57" s="252">
        <v>1</v>
      </c>
      <c r="M57" s="266">
        <v>33.590769230769233</v>
      </c>
      <c r="N57" s="267" t="s">
        <v>22</v>
      </c>
      <c r="O57" s="268">
        <v>320</v>
      </c>
      <c r="P57" s="268">
        <v>5</v>
      </c>
      <c r="Q57" s="252">
        <v>199</v>
      </c>
      <c r="R57" s="252"/>
      <c r="S57" s="252"/>
      <c r="T57" s="252">
        <v>111</v>
      </c>
      <c r="U57" s="269"/>
      <c r="V57" s="269"/>
      <c r="W57" s="270">
        <f t="shared" si="19"/>
        <v>0.64193548387096777</v>
      </c>
      <c r="X57" s="270">
        <f t="shared" si="20"/>
        <v>0.35806451612903228</v>
      </c>
      <c r="Y57" s="270"/>
      <c r="Z57" s="268">
        <v>10</v>
      </c>
      <c r="AA57" s="271">
        <v>12333466.92</v>
      </c>
      <c r="AB57" s="271"/>
      <c r="AC57" s="271"/>
      <c r="AD57" s="271">
        <f t="shared" si="21"/>
        <v>70881.993793103451</v>
      </c>
      <c r="AE57" s="72">
        <v>174</v>
      </c>
      <c r="AF57" s="72">
        <v>174</v>
      </c>
      <c r="AG57" s="72">
        <v>174</v>
      </c>
    </row>
    <row r="58" spans="1:33" ht="15.5" x14ac:dyDescent="0.35">
      <c r="B58" s="11">
        <v>45139</v>
      </c>
      <c r="C58" s="252">
        <v>367</v>
      </c>
      <c r="D58" s="281">
        <v>169</v>
      </c>
      <c r="E58" s="281">
        <v>198</v>
      </c>
      <c r="F58" s="252">
        <v>326</v>
      </c>
      <c r="G58" s="252">
        <v>41</v>
      </c>
      <c r="H58" s="252">
        <v>332</v>
      </c>
      <c r="I58" s="281">
        <v>140</v>
      </c>
      <c r="J58" s="281">
        <v>192</v>
      </c>
      <c r="K58" s="252">
        <f>+Reclamaciones!$C58+K57-Reclamaciones!$L58-Reclamaciones!$H58</f>
        <v>514</v>
      </c>
      <c r="L58" s="252">
        <v>5</v>
      </c>
      <c r="M58" s="266">
        <v>39.295180722891573</v>
      </c>
      <c r="N58" s="267" t="s">
        <v>22</v>
      </c>
      <c r="O58" s="268">
        <v>323</v>
      </c>
      <c r="P58" s="268">
        <v>9</v>
      </c>
      <c r="Q58" s="252">
        <v>199</v>
      </c>
      <c r="R58" s="252"/>
      <c r="S58" s="252"/>
      <c r="T58" s="252">
        <v>116</v>
      </c>
      <c r="U58" s="269"/>
      <c r="V58" s="269"/>
      <c r="W58" s="270">
        <f t="shared" si="19"/>
        <v>0.63174603174603172</v>
      </c>
      <c r="X58" s="270">
        <f t="shared" si="20"/>
        <v>0.36825396825396828</v>
      </c>
      <c r="Y58" s="270"/>
      <c r="Z58" s="268">
        <v>8</v>
      </c>
      <c r="AA58" s="271">
        <v>7873631.1699999999</v>
      </c>
      <c r="AB58" s="271"/>
      <c r="AC58" s="271"/>
      <c r="AD58" s="271">
        <f t="shared" si="21"/>
        <v>42331.350376344082</v>
      </c>
      <c r="AE58" s="72">
        <v>186</v>
      </c>
      <c r="AF58" s="72">
        <v>186</v>
      </c>
      <c r="AG58" s="72">
        <v>186</v>
      </c>
    </row>
    <row r="59" spans="1:33" ht="15.5" x14ac:dyDescent="0.35">
      <c r="A59" s="35"/>
      <c r="B59" s="11">
        <v>45170</v>
      </c>
      <c r="C59" s="252">
        <v>354</v>
      </c>
      <c r="D59" s="281">
        <v>149</v>
      </c>
      <c r="E59" s="281">
        <v>205</v>
      </c>
      <c r="F59" s="252">
        <v>302</v>
      </c>
      <c r="G59" s="252">
        <v>52</v>
      </c>
      <c r="H59" s="252">
        <v>328</v>
      </c>
      <c r="I59" s="281">
        <v>137</v>
      </c>
      <c r="J59" s="281">
        <v>191</v>
      </c>
      <c r="K59" s="252">
        <f>+Reclamaciones!$C59+K58-Reclamaciones!$L59-Reclamaciones!$H59</f>
        <v>535</v>
      </c>
      <c r="L59" s="252">
        <v>5</v>
      </c>
      <c r="M59" s="266">
        <v>42.298780487804883</v>
      </c>
      <c r="N59" s="267" t="s">
        <v>22</v>
      </c>
      <c r="O59" s="268">
        <v>320</v>
      </c>
      <c r="P59" s="268">
        <v>8</v>
      </c>
      <c r="Q59" s="252">
        <v>197</v>
      </c>
      <c r="R59" s="252"/>
      <c r="S59" s="252"/>
      <c r="T59" s="252">
        <v>110</v>
      </c>
      <c r="U59" s="269"/>
      <c r="V59" s="269"/>
      <c r="W59" s="270">
        <f t="shared" si="19"/>
        <v>0.64169381107491852</v>
      </c>
      <c r="X59" s="270">
        <f t="shared" si="20"/>
        <v>0.35830618892508143</v>
      </c>
      <c r="Y59" s="270"/>
      <c r="Z59" s="268">
        <v>13</v>
      </c>
      <c r="AA59" s="271">
        <v>5571914.9100000001</v>
      </c>
      <c r="AB59" s="271"/>
      <c r="AC59" s="271"/>
      <c r="AD59" s="271">
        <f t="shared" si="21"/>
        <v>32775.970058823528</v>
      </c>
      <c r="AE59" s="72">
        <v>170</v>
      </c>
      <c r="AF59" s="72">
        <v>170</v>
      </c>
      <c r="AG59" s="72">
        <v>170</v>
      </c>
    </row>
    <row r="60" spans="1:33" ht="15.5" x14ac:dyDescent="0.35">
      <c r="B60" s="56" t="s">
        <v>158</v>
      </c>
      <c r="C60" s="251">
        <f>+SUM(C57:C59)</f>
        <v>1130</v>
      </c>
      <c r="D60" s="251">
        <f t="shared" ref="D60:E60" si="32">+SUM(D57:D59)</f>
        <v>488</v>
      </c>
      <c r="E60" s="251">
        <f t="shared" si="32"/>
        <v>642</v>
      </c>
      <c r="F60" s="251">
        <f>+SUM(F57:F59)</f>
        <v>984</v>
      </c>
      <c r="G60" s="251">
        <f>+SUM(G57:G59)</f>
        <v>146</v>
      </c>
      <c r="H60" s="251">
        <f>+SUM(H57:H59)</f>
        <v>985</v>
      </c>
      <c r="I60" s="251">
        <f t="shared" ref="I60:J60" si="33">+SUM(I57:I59)</f>
        <v>416</v>
      </c>
      <c r="J60" s="251">
        <f t="shared" si="33"/>
        <v>569</v>
      </c>
      <c r="K60" s="251">
        <f>K59</f>
        <v>535</v>
      </c>
      <c r="L60" s="251">
        <f>+SUM(L57:L59)</f>
        <v>11</v>
      </c>
      <c r="M60" s="273">
        <f>+AVERAGE(M57:M59)</f>
        <v>38.39491014715523</v>
      </c>
      <c r="N60" s="274" t="s">
        <v>22</v>
      </c>
      <c r="O60" s="275">
        <f>+SUM(O57:O59)</f>
        <v>963</v>
      </c>
      <c r="P60" s="275">
        <f t="shared" ref="P60:T60" si="34">+SUM(P57:P59)</f>
        <v>22</v>
      </c>
      <c r="Q60" s="251">
        <f t="shared" si="34"/>
        <v>595</v>
      </c>
      <c r="R60" s="251"/>
      <c r="S60" s="251"/>
      <c r="T60" s="251">
        <f t="shared" si="34"/>
        <v>337</v>
      </c>
      <c r="U60" s="276"/>
      <c r="V60" s="276"/>
      <c r="W60" s="277">
        <f t="shared" si="19"/>
        <v>0.63841201716738194</v>
      </c>
      <c r="X60" s="277">
        <f t="shared" si="20"/>
        <v>0.361587982832618</v>
      </c>
      <c r="Y60" s="277"/>
      <c r="Z60" s="275">
        <f>+SUM(Z57:Z59)</f>
        <v>31</v>
      </c>
      <c r="AA60" s="278">
        <f>+SUM(AA57:AA59)</f>
        <v>25779013</v>
      </c>
      <c r="AB60" s="278"/>
      <c r="AC60" s="278"/>
      <c r="AD60" s="278">
        <f t="shared" si="21"/>
        <v>48639.647169811324</v>
      </c>
      <c r="AE60" s="85">
        <f>+SUM(AE57:AE59)</f>
        <v>530</v>
      </c>
      <c r="AF60" s="85">
        <f>+SUM(AF57:AF59)</f>
        <v>530</v>
      </c>
      <c r="AG60" s="85">
        <f>+SUM(AG57:AG59)</f>
        <v>530</v>
      </c>
    </row>
    <row r="61" spans="1:33" ht="15.5" x14ac:dyDescent="0.35">
      <c r="B61" s="11">
        <v>45200</v>
      </c>
      <c r="C61" s="252">
        <v>440</v>
      </c>
      <c r="D61" s="281">
        <v>184</v>
      </c>
      <c r="E61" s="281">
        <v>256</v>
      </c>
      <c r="F61" s="252">
        <v>391</v>
      </c>
      <c r="G61" s="252">
        <v>49</v>
      </c>
      <c r="H61" s="252">
        <v>464</v>
      </c>
      <c r="I61" s="281">
        <v>205</v>
      </c>
      <c r="J61" s="281">
        <v>259</v>
      </c>
      <c r="K61" s="252">
        <f>+Reclamaciones!$C61+K59-Reclamaciones!$L61-Reclamaciones!$H61</f>
        <v>510</v>
      </c>
      <c r="L61" s="252">
        <v>1</v>
      </c>
      <c r="M61" s="266">
        <v>39.872844827586214</v>
      </c>
      <c r="N61" s="267" t="s">
        <v>22</v>
      </c>
      <c r="O61" s="268">
        <v>456</v>
      </c>
      <c r="P61" s="268">
        <v>8</v>
      </c>
      <c r="Q61" s="252">
        <v>284</v>
      </c>
      <c r="R61" s="252"/>
      <c r="S61" s="252"/>
      <c r="T61" s="252">
        <v>162</v>
      </c>
      <c r="U61" s="269"/>
      <c r="V61" s="269"/>
      <c r="W61" s="270">
        <f t="shared" si="19"/>
        <v>0.63677130044843044</v>
      </c>
      <c r="X61" s="270">
        <f t="shared" si="20"/>
        <v>0.3632286995515695</v>
      </c>
      <c r="Y61" s="270"/>
      <c r="Z61" s="268">
        <v>10</v>
      </c>
      <c r="AA61" s="271">
        <v>11384587.449999999</v>
      </c>
      <c r="AB61" s="271"/>
      <c r="AC61" s="271"/>
      <c r="AD61" s="271">
        <f t="shared" si="21"/>
        <v>46850.154115226331</v>
      </c>
      <c r="AE61" s="72">
        <v>243</v>
      </c>
      <c r="AF61" s="72">
        <v>243</v>
      </c>
      <c r="AG61" s="72">
        <v>243</v>
      </c>
    </row>
    <row r="62" spans="1:33" ht="15.5" x14ac:dyDescent="0.35">
      <c r="B62" s="11">
        <v>45231</v>
      </c>
      <c r="C62" s="252">
        <v>404</v>
      </c>
      <c r="D62" s="281">
        <v>165</v>
      </c>
      <c r="E62" s="281">
        <v>239</v>
      </c>
      <c r="F62" s="252">
        <v>351</v>
      </c>
      <c r="G62" s="252">
        <v>53</v>
      </c>
      <c r="H62" s="252">
        <v>381</v>
      </c>
      <c r="I62" s="281">
        <v>151</v>
      </c>
      <c r="J62" s="281">
        <v>230</v>
      </c>
      <c r="K62" s="252">
        <f>+Reclamaciones!$C62+K61-Reclamaciones!$L62-Reclamaciones!$H62</f>
        <v>530</v>
      </c>
      <c r="L62" s="252">
        <v>3</v>
      </c>
      <c r="M62" s="266">
        <v>36.978835978835981</v>
      </c>
      <c r="N62" s="267" t="s">
        <v>22</v>
      </c>
      <c r="O62" s="268">
        <v>375</v>
      </c>
      <c r="P62" s="268">
        <v>3</v>
      </c>
      <c r="Q62" s="252">
        <v>230</v>
      </c>
      <c r="R62" s="252"/>
      <c r="S62" s="252"/>
      <c r="T62" s="252">
        <v>137</v>
      </c>
      <c r="U62" s="269"/>
      <c r="V62" s="269"/>
      <c r="W62" s="270">
        <f t="shared" si="19"/>
        <v>0.6267029972752044</v>
      </c>
      <c r="X62" s="270">
        <f t="shared" si="20"/>
        <v>0.37329700272479566</v>
      </c>
      <c r="Y62" s="270"/>
      <c r="Z62" s="268">
        <v>8</v>
      </c>
      <c r="AA62" s="271">
        <v>8513280.9299999904</v>
      </c>
      <c r="AB62" s="271"/>
      <c r="AC62" s="271"/>
      <c r="AD62" s="271">
        <f t="shared" si="21"/>
        <v>41528.199658536541</v>
      </c>
      <c r="AE62" s="72">
        <v>205</v>
      </c>
      <c r="AF62" s="72">
        <v>205</v>
      </c>
      <c r="AG62" s="72">
        <v>205</v>
      </c>
    </row>
    <row r="63" spans="1:33" ht="15.5" x14ac:dyDescent="0.35">
      <c r="B63" s="11">
        <v>45261</v>
      </c>
      <c r="C63" s="252">
        <v>408</v>
      </c>
      <c r="D63" s="281">
        <v>159</v>
      </c>
      <c r="E63" s="281">
        <v>249</v>
      </c>
      <c r="F63" s="252">
        <v>345</v>
      </c>
      <c r="G63" s="252">
        <v>63</v>
      </c>
      <c r="H63" s="252">
        <v>313</v>
      </c>
      <c r="I63" s="281">
        <v>137</v>
      </c>
      <c r="J63" s="281">
        <v>176</v>
      </c>
      <c r="K63" s="252">
        <f>+Reclamaciones!$C63+K62-Reclamaciones!$L63-Reclamaciones!$H63</f>
        <v>623</v>
      </c>
      <c r="L63" s="252">
        <v>2</v>
      </c>
      <c r="M63" s="266">
        <v>36.968051118210873</v>
      </c>
      <c r="N63" s="267" t="s">
        <v>22</v>
      </c>
      <c r="O63" s="268">
        <v>303</v>
      </c>
      <c r="P63" s="268">
        <v>10</v>
      </c>
      <c r="Q63" s="252">
        <v>175</v>
      </c>
      <c r="R63" s="252"/>
      <c r="S63" s="252"/>
      <c r="T63" s="252">
        <v>120</v>
      </c>
      <c r="U63" s="269"/>
      <c r="V63" s="269"/>
      <c r="W63" s="270">
        <f t="shared" si="19"/>
        <v>0.59322033898305082</v>
      </c>
      <c r="X63" s="270">
        <f t="shared" si="20"/>
        <v>0.40677966101694918</v>
      </c>
      <c r="Y63" s="270"/>
      <c r="Z63" s="268">
        <v>8</v>
      </c>
      <c r="AA63" s="271">
        <v>4932488.5559999999</v>
      </c>
      <c r="AB63" s="271"/>
      <c r="AC63" s="271"/>
      <c r="AD63" s="271">
        <f t="shared" si="21"/>
        <v>31618.516384615385</v>
      </c>
      <c r="AE63" s="72">
        <v>156</v>
      </c>
      <c r="AF63" s="72">
        <v>156</v>
      </c>
      <c r="AG63" s="72">
        <v>156</v>
      </c>
    </row>
    <row r="64" spans="1:33" ht="15.5" x14ac:dyDescent="0.35">
      <c r="B64" s="56" t="s">
        <v>159</v>
      </c>
      <c r="C64" s="251">
        <f>+SUM(C61:C63)</f>
        <v>1252</v>
      </c>
      <c r="D64" s="251">
        <f t="shared" ref="D64:E64" si="35">+SUM(D61:D63)</f>
        <v>508</v>
      </c>
      <c r="E64" s="251">
        <f t="shared" si="35"/>
        <v>744</v>
      </c>
      <c r="F64" s="251">
        <f>+SUM(F61:F63)</f>
        <v>1087</v>
      </c>
      <c r="G64" s="251">
        <f>+SUM(G61:G63)</f>
        <v>165</v>
      </c>
      <c r="H64" s="251">
        <f>+SUM(H61:H63)</f>
        <v>1158</v>
      </c>
      <c r="I64" s="251">
        <f t="shared" ref="I64:J64" si="36">+SUM(I61:I63)</f>
        <v>493</v>
      </c>
      <c r="J64" s="251">
        <f t="shared" si="36"/>
        <v>665</v>
      </c>
      <c r="K64" s="251">
        <f>K63</f>
        <v>623</v>
      </c>
      <c r="L64" s="251">
        <f>+SUM(L61:L63)</f>
        <v>6</v>
      </c>
      <c r="M64" s="273">
        <f>+AVERAGE(M61:M63)</f>
        <v>37.939910641544351</v>
      </c>
      <c r="N64" s="274" t="s">
        <v>22</v>
      </c>
      <c r="O64" s="275">
        <f>+SUM(O61:O63)</f>
        <v>1134</v>
      </c>
      <c r="P64" s="275">
        <f t="shared" ref="P64:T64" si="37">+SUM(P61:P63)</f>
        <v>21</v>
      </c>
      <c r="Q64" s="251">
        <f t="shared" si="37"/>
        <v>689</v>
      </c>
      <c r="R64" s="251"/>
      <c r="S64" s="251"/>
      <c r="T64" s="251">
        <f t="shared" si="37"/>
        <v>419</v>
      </c>
      <c r="U64" s="276"/>
      <c r="V64" s="276"/>
      <c r="W64" s="277">
        <f t="shared" si="19"/>
        <v>0.62184115523465699</v>
      </c>
      <c r="X64" s="277">
        <f t="shared" si="20"/>
        <v>0.37815884476534295</v>
      </c>
      <c r="Y64" s="277"/>
      <c r="Z64" s="275">
        <f>+SUM(Z61:Z63)</f>
        <v>26</v>
      </c>
      <c r="AA64" s="278">
        <f>+SUM(AA61:AA63)</f>
        <v>24830356.93599999</v>
      </c>
      <c r="AB64" s="278"/>
      <c r="AC64" s="278"/>
      <c r="AD64" s="278">
        <f t="shared" si="21"/>
        <v>41109.862476821174</v>
      </c>
      <c r="AE64" s="85">
        <f>+SUM(AE61:AE63)</f>
        <v>604</v>
      </c>
      <c r="AF64" s="85">
        <f>+SUM(AF61:AF63)</f>
        <v>604</v>
      </c>
      <c r="AG64" s="85">
        <f>+SUM(AG61:AG63)</f>
        <v>604</v>
      </c>
    </row>
    <row r="65" spans="2:33" ht="15.5" x14ac:dyDescent="0.35">
      <c r="B65" s="11">
        <v>45292</v>
      </c>
      <c r="C65" s="252">
        <v>553</v>
      </c>
      <c r="D65" s="281">
        <v>246</v>
      </c>
      <c r="E65" s="281">
        <v>307</v>
      </c>
      <c r="F65" s="252">
        <v>489</v>
      </c>
      <c r="G65" s="252">
        <v>64</v>
      </c>
      <c r="H65" s="253">
        <v>559</v>
      </c>
      <c r="I65" s="281">
        <v>222</v>
      </c>
      <c r="J65" s="281">
        <v>337</v>
      </c>
      <c r="K65" s="252">
        <f>+Reclamaciones!$C65+K63-Reclamaciones!$L65-Reclamaciones!$H65</f>
        <v>613</v>
      </c>
      <c r="L65" s="252">
        <v>4</v>
      </c>
      <c r="M65" s="279">
        <v>41.543010750000001</v>
      </c>
      <c r="N65" s="280" t="s">
        <v>22</v>
      </c>
      <c r="O65" s="268">
        <v>539</v>
      </c>
      <c r="P65" s="268">
        <v>19</v>
      </c>
      <c r="Q65" s="252">
        <v>330</v>
      </c>
      <c r="R65" s="252"/>
      <c r="S65" s="252"/>
      <c r="T65" s="252">
        <v>193</v>
      </c>
      <c r="U65" s="269"/>
      <c r="V65" s="269"/>
      <c r="W65" s="270">
        <f t="shared" si="19"/>
        <v>0.63097514340344163</v>
      </c>
      <c r="X65" s="270">
        <f t="shared" si="20"/>
        <v>0.36902485659655831</v>
      </c>
      <c r="Y65" s="270"/>
      <c r="Z65" s="268">
        <v>16</v>
      </c>
      <c r="AA65" s="271">
        <v>21996889.890000001</v>
      </c>
      <c r="AB65" s="271"/>
      <c r="AC65" s="271"/>
      <c r="AD65" s="271">
        <f t="shared" si="21"/>
        <v>80870.918713235296</v>
      </c>
      <c r="AE65" s="72">
        <v>272</v>
      </c>
      <c r="AF65" s="72">
        <v>272</v>
      </c>
      <c r="AG65" s="72">
        <v>272</v>
      </c>
    </row>
    <row r="66" spans="2:33" ht="15.5" x14ac:dyDescent="0.35">
      <c r="B66" s="11">
        <v>45323</v>
      </c>
      <c r="C66" s="252">
        <v>483</v>
      </c>
      <c r="D66" s="281">
        <v>200</v>
      </c>
      <c r="E66" s="281">
        <v>283</v>
      </c>
      <c r="F66" s="252">
        <v>420</v>
      </c>
      <c r="G66" s="252">
        <v>63</v>
      </c>
      <c r="H66" s="253">
        <v>393</v>
      </c>
      <c r="I66" s="281">
        <v>174</v>
      </c>
      <c r="J66" s="281">
        <v>219</v>
      </c>
      <c r="K66" s="252">
        <f>+Reclamaciones!$C66+K65-Reclamaciones!$L66-Reclamaciones!$H66</f>
        <v>701</v>
      </c>
      <c r="L66" s="252">
        <v>2</v>
      </c>
      <c r="M66" s="279">
        <v>36.33673469</v>
      </c>
      <c r="N66" s="280" t="s">
        <v>22</v>
      </c>
      <c r="O66" s="268">
        <v>387</v>
      </c>
      <c r="P66" s="268">
        <v>5</v>
      </c>
      <c r="Q66" s="252">
        <v>242</v>
      </c>
      <c r="R66" s="252"/>
      <c r="S66" s="252"/>
      <c r="T66" s="252">
        <v>133</v>
      </c>
      <c r="U66" s="269"/>
      <c r="V66" s="269"/>
      <c r="W66" s="270">
        <f t="shared" si="19"/>
        <v>0.64533333333333331</v>
      </c>
      <c r="X66" s="270">
        <f t="shared" si="20"/>
        <v>0.35466666666666669</v>
      </c>
      <c r="Y66" s="270"/>
      <c r="Z66" s="268">
        <v>12</v>
      </c>
      <c r="AA66" s="271">
        <v>13021188.02</v>
      </c>
      <c r="AB66" s="271"/>
      <c r="AC66" s="271"/>
      <c r="AD66" s="271">
        <f t="shared" si="21"/>
        <v>58654.000090090085</v>
      </c>
      <c r="AE66" s="72">
        <v>222</v>
      </c>
      <c r="AF66" s="72">
        <v>222</v>
      </c>
      <c r="AG66" s="72">
        <v>222</v>
      </c>
    </row>
    <row r="67" spans="2:33" ht="15.5" x14ac:dyDescent="0.35">
      <c r="B67" s="11">
        <v>45352</v>
      </c>
      <c r="C67" s="252">
        <v>379</v>
      </c>
      <c r="D67" s="281">
        <v>153</v>
      </c>
      <c r="E67" s="281">
        <v>226</v>
      </c>
      <c r="F67" s="252">
        <v>319</v>
      </c>
      <c r="G67" s="252">
        <v>60</v>
      </c>
      <c r="H67" s="253">
        <v>263</v>
      </c>
      <c r="I67" s="281">
        <v>113</v>
      </c>
      <c r="J67" s="281">
        <v>150</v>
      </c>
      <c r="K67" s="252">
        <f>+Reclamaciones!$C67+K66-Reclamaciones!$L67-Reclamaciones!$H67</f>
        <v>812</v>
      </c>
      <c r="L67" s="252">
        <v>5</v>
      </c>
      <c r="M67" s="279">
        <v>43.774809159999997</v>
      </c>
      <c r="N67" s="280" t="s">
        <v>22</v>
      </c>
      <c r="O67" s="268">
        <f>+Z67+Q67+T67</f>
        <v>255</v>
      </c>
      <c r="P67" s="268">
        <v>7</v>
      </c>
      <c r="Q67" s="252">
        <v>163</v>
      </c>
      <c r="R67" s="252"/>
      <c r="S67" s="252"/>
      <c r="T67" s="252">
        <v>75</v>
      </c>
      <c r="U67" s="269"/>
      <c r="V67" s="269"/>
      <c r="W67" s="270">
        <f t="shared" si="19"/>
        <v>0.68487394957983194</v>
      </c>
      <c r="X67" s="270">
        <f t="shared" si="20"/>
        <v>0.31512605042016806</v>
      </c>
      <c r="Y67" s="270"/>
      <c r="Z67" s="268">
        <v>17</v>
      </c>
      <c r="AA67" s="271">
        <v>7729738.7300000004</v>
      </c>
      <c r="AB67" s="271"/>
      <c r="AC67" s="271"/>
      <c r="AD67" s="271">
        <f t="shared" si="21"/>
        <v>52583.256666666668</v>
      </c>
      <c r="AE67" s="72">
        <v>147</v>
      </c>
      <c r="AF67" s="72">
        <v>147</v>
      </c>
      <c r="AG67" s="72">
        <v>147</v>
      </c>
    </row>
    <row r="68" spans="2:33" ht="15.5" x14ac:dyDescent="0.35">
      <c r="B68" s="56" t="s">
        <v>160</v>
      </c>
      <c r="C68" s="251">
        <f>+SUM(C65:C67)</f>
        <v>1415</v>
      </c>
      <c r="D68" s="251">
        <f t="shared" ref="D68:E68" si="38">+SUM(D65:D67)</f>
        <v>599</v>
      </c>
      <c r="E68" s="251">
        <f t="shared" si="38"/>
        <v>816</v>
      </c>
      <c r="F68" s="251">
        <f>+SUM(F65:F67)</f>
        <v>1228</v>
      </c>
      <c r="G68" s="251">
        <f>+SUM(G65:G67)</f>
        <v>187</v>
      </c>
      <c r="H68" s="251">
        <f>+SUM(H65:H67)</f>
        <v>1215</v>
      </c>
      <c r="I68" s="251">
        <f t="shared" ref="I68:J68" si="39">+SUM(I65:I67)</f>
        <v>509</v>
      </c>
      <c r="J68" s="251">
        <f t="shared" si="39"/>
        <v>706</v>
      </c>
      <c r="K68" s="251">
        <f>K67</f>
        <v>812</v>
      </c>
      <c r="L68" s="251">
        <f>+SUM(L65:L67)</f>
        <v>11</v>
      </c>
      <c r="M68" s="273">
        <f>+AVERAGE(M65:M67)</f>
        <v>40.551518199999997</v>
      </c>
      <c r="N68" s="274" t="s">
        <v>22</v>
      </c>
      <c r="O68" s="275">
        <f>+SUM(O65:O67)</f>
        <v>1181</v>
      </c>
      <c r="P68" s="275">
        <f t="shared" ref="P68:T68" si="40">+SUM(P65:P67)</f>
        <v>31</v>
      </c>
      <c r="Q68" s="251">
        <f t="shared" si="40"/>
        <v>735</v>
      </c>
      <c r="R68" s="251"/>
      <c r="S68" s="251"/>
      <c r="T68" s="251">
        <f t="shared" si="40"/>
        <v>401</v>
      </c>
      <c r="U68" s="276"/>
      <c r="V68" s="276"/>
      <c r="W68" s="277">
        <f t="shared" si="19"/>
        <v>0.64700704225352113</v>
      </c>
      <c r="X68" s="277">
        <f t="shared" si="20"/>
        <v>0.35299295774647887</v>
      </c>
      <c r="Y68" s="277"/>
      <c r="Z68" s="275">
        <f>+SUM(Z65:Z67)</f>
        <v>45</v>
      </c>
      <c r="AA68" s="278">
        <f>+SUM(AA65:AA67)</f>
        <v>42747816.640000001</v>
      </c>
      <c r="AB68" s="278"/>
      <c r="AC68" s="278"/>
      <c r="AD68" s="278">
        <f t="shared" si="21"/>
        <v>66689.261528861156</v>
      </c>
      <c r="AE68" s="85">
        <f>+SUM(AE65:AE67)</f>
        <v>641</v>
      </c>
      <c r="AF68" s="85">
        <f>+SUM(AF65:AF67)</f>
        <v>641</v>
      </c>
      <c r="AG68" s="85">
        <f>+SUM(AG65:AG67)</f>
        <v>641</v>
      </c>
    </row>
    <row r="69" spans="2:33" ht="15.5" x14ac:dyDescent="0.35">
      <c r="B69" s="11">
        <v>45383</v>
      </c>
      <c r="C69" s="281">
        <v>518</v>
      </c>
      <c r="D69" s="281">
        <v>201</v>
      </c>
      <c r="E69" s="281">
        <v>317</v>
      </c>
      <c r="F69" s="252">
        <v>424</v>
      </c>
      <c r="G69" s="252">
        <v>94</v>
      </c>
      <c r="H69" s="252">
        <v>621</v>
      </c>
      <c r="I69" s="281">
        <v>252</v>
      </c>
      <c r="J69" s="281">
        <v>369</v>
      </c>
      <c r="K69" s="252">
        <f>+Reclamaciones!$C69+K67-Reclamaciones!$L69-Reclamaciones!$H69</f>
        <v>704</v>
      </c>
      <c r="L69" s="252">
        <v>5</v>
      </c>
      <c r="M69" s="279">
        <v>50.877616750000001</v>
      </c>
      <c r="N69" s="280" t="s">
        <v>22</v>
      </c>
      <c r="O69" s="268">
        <v>614</v>
      </c>
      <c r="P69" s="268">
        <v>7</v>
      </c>
      <c r="Q69" s="252">
        <v>419</v>
      </c>
      <c r="R69" s="252"/>
      <c r="S69" s="252"/>
      <c r="T69" s="252">
        <v>180</v>
      </c>
      <c r="U69" s="269"/>
      <c r="V69" s="269"/>
      <c r="W69" s="270">
        <f t="shared" si="19"/>
        <v>0.69949916527545908</v>
      </c>
      <c r="X69" s="270">
        <f t="shared" si="20"/>
        <v>0.30050083472454092</v>
      </c>
      <c r="Y69" s="270"/>
      <c r="Z69" s="268">
        <v>15</v>
      </c>
      <c r="AA69" s="271">
        <v>19888656.370000001</v>
      </c>
      <c r="AB69" s="271"/>
      <c r="AC69" s="271"/>
      <c r="AD69" s="271">
        <f t="shared" si="21"/>
        <v>56662.838660968664</v>
      </c>
      <c r="AE69" s="72">
        <v>351</v>
      </c>
      <c r="AF69" s="72">
        <v>351</v>
      </c>
      <c r="AG69" s="72">
        <v>351</v>
      </c>
    </row>
    <row r="70" spans="2:33" ht="15.5" x14ac:dyDescent="0.35">
      <c r="B70" s="11">
        <v>45413</v>
      </c>
      <c r="C70" s="281">
        <v>584</v>
      </c>
      <c r="D70" s="281">
        <v>259</v>
      </c>
      <c r="E70" s="281">
        <v>325</v>
      </c>
      <c r="F70" s="252">
        <v>512</v>
      </c>
      <c r="G70" s="252">
        <v>72</v>
      </c>
      <c r="H70" s="252">
        <v>473</v>
      </c>
      <c r="I70" s="281">
        <v>192</v>
      </c>
      <c r="J70" s="281">
        <v>281</v>
      </c>
      <c r="K70" s="252">
        <f>+Reclamaciones!$C70+K69-Reclamaciones!$L70-Reclamaciones!$H70</f>
        <v>811</v>
      </c>
      <c r="L70" s="252">
        <v>4</v>
      </c>
      <c r="M70" s="279">
        <v>43.399577170000001</v>
      </c>
      <c r="N70" s="280" t="s">
        <v>22</v>
      </c>
      <c r="O70" s="268">
        <v>469</v>
      </c>
      <c r="P70" s="268">
        <v>4</v>
      </c>
      <c r="Q70" s="252">
        <v>299</v>
      </c>
      <c r="R70" s="252"/>
      <c r="S70" s="252"/>
      <c r="T70" s="252">
        <v>155</v>
      </c>
      <c r="U70" s="269"/>
      <c r="V70" s="269"/>
      <c r="W70" s="270">
        <f t="shared" si="19"/>
        <v>0.65859030837004406</v>
      </c>
      <c r="X70" s="270">
        <f t="shared" si="20"/>
        <v>0.34140969162995594</v>
      </c>
      <c r="Y70" s="270"/>
      <c r="Z70" s="268">
        <v>15</v>
      </c>
      <c r="AA70" s="271">
        <v>17219923.120000001</v>
      </c>
      <c r="AB70" s="271"/>
      <c r="AC70" s="271"/>
      <c r="AD70" s="271">
        <f t="shared" si="21"/>
        <v>66486.189652509653</v>
      </c>
      <c r="AE70" s="72">
        <v>259</v>
      </c>
      <c r="AF70" s="72">
        <v>259</v>
      </c>
      <c r="AG70" s="72">
        <v>259</v>
      </c>
    </row>
    <row r="71" spans="2:33" ht="15.5" x14ac:dyDescent="0.35">
      <c r="B71" s="11">
        <v>45444</v>
      </c>
      <c r="C71" s="281">
        <v>531</v>
      </c>
      <c r="D71" s="281">
        <v>219</v>
      </c>
      <c r="E71" s="281">
        <v>312</v>
      </c>
      <c r="F71" s="252">
        <v>452</v>
      </c>
      <c r="G71" s="252">
        <v>79</v>
      </c>
      <c r="H71" s="252">
        <v>397</v>
      </c>
      <c r="I71" s="281">
        <v>159</v>
      </c>
      <c r="J71" s="281">
        <v>238</v>
      </c>
      <c r="K71" s="252">
        <f>+Reclamaciones!$C71+K70-Reclamaciones!$L71-Reclamaciones!$H71</f>
        <v>943</v>
      </c>
      <c r="L71" s="252">
        <v>2</v>
      </c>
      <c r="M71" s="279">
        <v>43.390625</v>
      </c>
      <c r="N71" s="280" t="s">
        <v>22</v>
      </c>
      <c r="O71" s="268">
        <v>382</v>
      </c>
      <c r="P71" s="268">
        <v>2</v>
      </c>
      <c r="Q71" s="252">
        <v>248</v>
      </c>
      <c r="R71" s="252"/>
      <c r="S71" s="252"/>
      <c r="T71" s="252">
        <v>127</v>
      </c>
      <c r="U71" s="269"/>
      <c r="V71" s="269"/>
      <c r="W71" s="270">
        <f t="shared" si="19"/>
        <v>0.66133333333333333</v>
      </c>
      <c r="X71" s="270">
        <f t="shared" si="20"/>
        <v>0.33866666666666667</v>
      </c>
      <c r="Y71" s="270"/>
      <c r="Z71" s="268">
        <v>7</v>
      </c>
      <c r="AA71" s="271">
        <v>11501724.630000001</v>
      </c>
      <c r="AB71" s="271"/>
      <c r="AC71" s="271"/>
      <c r="AD71" s="271">
        <f t="shared" si="21"/>
        <v>54253.418066037739</v>
      </c>
      <c r="AE71" s="72">
        <v>212</v>
      </c>
      <c r="AF71" s="72">
        <v>212</v>
      </c>
      <c r="AG71" s="72">
        <v>212</v>
      </c>
    </row>
    <row r="72" spans="2:33" ht="15.5" x14ac:dyDescent="0.35">
      <c r="B72" s="56" t="s">
        <v>161</v>
      </c>
      <c r="C72" s="251">
        <f>+SUM(C69:C71)</f>
        <v>1633</v>
      </c>
      <c r="D72" s="251">
        <f t="shared" ref="D72:E72" si="41">+SUM(D69:D71)</f>
        <v>679</v>
      </c>
      <c r="E72" s="251">
        <f t="shared" si="41"/>
        <v>954</v>
      </c>
      <c r="F72" s="251">
        <f>+SUM(F69:F71)</f>
        <v>1388</v>
      </c>
      <c r="G72" s="251">
        <f>+SUM(G69:G71)</f>
        <v>245</v>
      </c>
      <c r="H72" s="251">
        <f>+SUM(H69:H71)</f>
        <v>1491</v>
      </c>
      <c r="I72" s="251">
        <f t="shared" ref="I72:J72" si="42">+SUM(I69:I71)</f>
        <v>603</v>
      </c>
      <c r="J72" s="251">
        <f t="shared" si="42"/>
        <v>888</v>
      </c>
      <c r="K72" s="251">
        <f>K71</f>
        <v>943</v>
      </c>
      <c r="L72" s="251">
        <f>+SUM(L69:L71)</f>
        <v>11</v>
      </c>
      <c r="M72" s="273">
        <f>+AVERAGE(M69:M71)</f>
        <v>45.889272973333334</v>
      </c>
      <c r="N72" s="274" t="s">
        <v>22</v>
      </c>
      <c r="O72" s="275">
        <f>+SUM(O69:O71)</f>
        <v>1465</v>
      </c>
      <c r="P72" s="275">
        <f t="shared" ref="P72:T72" si="43">+SUM(P69:P71)</f>
        <v>13</v>
      </c>
      <c r="Q72" s="251">
        <f t="shared" si="43"/>
        <v>966</v>
      </c>
      <c r="R72" s="251"/>
      <c r="S72" s="251"/>
      <c r="T72" s="251">
        <f t="shared" si="43"/>
        <v>462</v>
      </c>
      <c r="U72" s="276"/>
      <c r="V72" s="276"/>
      <c r="W72" s="277">
        <f t="shared" si="19"/>
        <v>0.67647058823529416</v>
      </c>
      <c r="X72" s="277">
        <f t="shared" si="20"/>
        <v>0.3235294117647059</v>
      </c>
      <c r="Y72" s="277"/>
      <c r="Z72" s="275">
        <f>+SUM(Z69:Z71)</f>
        <v>37</v>
      </c>
      <c r="AA72" s="278">
        <f>+SUM(AA69:AA71)</f>
        <v>48610304.120000005</v>
      </c>
      <c r="AB72" s="278"/>
      <c r="AC72" s="278"/>
      <c r="AD72" s="278">
        <f t="shared" si="21"/>
        <v>59136.623017031634</v>
      </c>
      <c r="AE72" s="85">
        <f>+SUM(AE69:AE71)</f>
        <v>822</v>
      </c>
      <c r="AF72" s="85">
        <f>+SUM(AF69:AF71)</f>
        <v>822</v>
      </c>
      <c r="AG72" s="85">
        <f>+SUM(AG69:AG71)</f>
        <v>822</v>
      </c>
    </row>
    <row r="73" spans="2:33" ht="15.5" x14ac:dyDescent="0.35">
      <c r="B73" s="11">
        <v>45474</v>
      </c>
      <c r="C73" s="282">
        <v>558</v>
      </c>
      <c r="D73" s="281">
        <v>242</v>
      </c>
      <c r="E73" s="281">
        <v>316</v>
      </c>
      <c r="F73" s="252">
        <v>481</v>
      </c>
      <c r="G73" s="252">
        <v>77</v>
      </c>
      <c r="H73" s="253">
        <v>650</v>
      </c>
      <c r="I73" s="281">
        <v>244</v>
      </c>
      <c r="J73" s="281">
        <v>406</v>
      </c>
      <c r="K73" s="252">
        <f>+Reclamaciones!$C73+K71-Reclamaciones!$L73-Reclamaciones!$H73</f>
        <v>850</v>
      </c>
      <c r="L73" s="252">
        <v>1</v>
      </c>
      <c r="M73" s="279">
        <v>48.872937290000003</v>
      </c>
      <c r="N73" s="280" t="s">
        <v>22</v>
      </c>
      <c r="O73" s="268">
        <v>600</v>
      </c>
      <c r="P73" s="268">
        <f>+Reclamaciones!$H73-Reclamaciones!$O73</f>
        <v>50</v>
      </c>
      <c r="Q73" s="252">
        <v>392</v>
      </c>
      <c r="R73" s="252"/>
      <c r="S73" s="252"/>
      <c r="T73" s="252">
        <v>198</v>
      </c>
      <c r="U73" s="269"/>
      <c r="V73" s="269"/>
      <c r="W73" s="283">
        <f t="shared" si="19"/>
        <v>0.66440677966101691</v>
      </c>
      <c r="X73" s="283">
        <f t="shared" si="20"/>
        <v>0.33559322033898303</v>
      </c>
      <c r="Y73" s="283"/>
      <c r="Z73" s="268">
        <v>10</v>
      </c>
      <c r="AA73" s="271">
        <v>19757814.239999998</v>
      </c>
      <c r="AB73" s="271"/>
      <c r="AC73" s="271"/>
      <c r="AD73" s="284">
        <f t="shared" si="21"/>
        <v>60421.450275229356</v>
      </c>
      <c r="AE73" s="72">
        <v>327</v>
      </c>
      <c r="AF73" s="72">
        <v>327</v>
      </c>
      <c r="AG73" s="72">
        <v>327</v>
      </c>
    </row>
    <row r="74" spans="2:33" ht="15.5" x14ac:dyDescent="0.35">
      <c r="B74" s="11">
        <v>45505</v>
      </c>
      <c r="C74" s="282">
        <v>539</v>
      </c>
      <c r="D74" s="281">
        <v>225</v>
      </c>
      <c r="E74" s="281">
        <v>314</v>
      </c>
      <c r="F74" s="252">
        <v>462</v>
      </c>
      <c r="G74" s="252">
        <v>77</v>
      </c>
      <c r="H74" s="253">
        <v>429</v>
      </c>
      <c r="I74" s="281">
        <v>178</v>
      </c>
      <c r="J74" s="281">
        <v>251</v>
      </c>
      <c r="K74" s="252">
        <f>+Reclamaciones!$C74+K73-Reclamaciones!$L74-Reclamaciones!$H74</f>
        <v>960</v>
      </c>
      <c r="L74" s="252">
        <v>0</v>
      </c>
      <c r="M74" s="279">
        <v>49.032745589999998</v>
      </c>
      <c r="N74" s="280" t="s">
        <v>22</v>
      </c>
      <c r="O74" s="268">
        <v>392</v>
      </c>
      <c r="P74" s="268">
        <f>+Reclamaciones!$H74-Reclamaciones!$O74</f>
        <v>37</v>
      </c>
      <c r="Q74" s="252">
        <v>249</v>
      </c>
      <c r="R74" s="252"/>
      <c r="S74" s="252"/>
      <c r="T74" s="252">
        <v>135</v>
      </c>
      <c r="U74" s="269"/>
      <c r="V74" s="269"/>
      <c r="W74" s="283">
        <f t="shared" ref="W74:W84" si="44">+Q74/(Q74+T74)</f>
        <v>0.6484375</v>
      </c>
      <c r="X74" s="283">
        <f t="shared" ref="X74:X84" si="45">+T74/(Q74+T74)</f>
        <v>0.3515625</v>
      </c>
      <c r="Y74" s="283"/>
      <c r="Z74" s="268">
        <v>8</v>
      </c>
      <c r="AA74" s="271">
        <v>11384486.65</v>
      </c>
      <c r="AB74" s="271"/>
      <c r="AC74" s="271"/>
      <c r="AD74" s="284">
        <f t="shared" ref="AD74:AD84" si="46">+AA74/AE74</f>
        <v>53198.535747663555</v>
      </c>
      <c r="AE74" s="72">
        <v>214</v>
      </c>
      <c r="AF74" s="72">
        <v>214</v>
      </c>
      <c r="AG74" s="72">
        <v>214</v>
      </c>
    </row>
    <row r="75" spans="2:33" ht="15.5" x14ac:dyDescent="0.35">
      <c r="B75" s="11">
        <v>45536</v>
      </c>
      <c r="C75" s="282">
        <v>543</v>
      </c>
      <c r="D75" s="281">
        <v>244</v>
      </c>
      <c r="E75" s="281">
        <v>299</v>
      </c>
      <c r="F75" s="252">
        <v>491</v>
      </c>
      <c r="G75" s="252">
        <v>52</v>
      </c>
      <c r="H75" s="253">
        <v>324</v>
      </c>
      <c r="I75" s="281">
        <v>160</v>
      </c>
      <c r="J75" s="281">
        <v>164</v>
      </c>
      <c r="K75" s="252">
        <f>+Reclamaciones!$C75+K74-Reclamaciones!$L75-Reclamaciones!$H75</f>
        <v>1176</v>
      </c>
      <c r="L75" s="252">
        <v>3</v>
      </c>
      <c r="M75" s="279">
        <v>54.83024691</v>
      </c>
      <c r="N75" s="280" t="s">
        <v>22</v>
      </c>
      <c r="O75" s="268">
        <v>319</v>
      </c>
      <c r="P75" s="268">
        <f>+Reclamaciones!$H75-Reclamaciones!$O75</f>
        <v>5</v>
      </c>
      <c r="Q75" s="252">
        <v>192</v>
      </c>
      <c r="R75" s="252"/>
      <c r="S75" s="252"/>
      <c r="T75" s="252">
        <v>125</v>
      </c>
      <c r="U75" s="269"/>
      <c r="V75" s="269"/>
      <c r="W75" s="283">
        <f t="shared" si="44"/>
        <v>0.60567823343848581</v>
      </c>
      <c r="X75" s="283">
        <f t="shared" si="45"/>
        <v>0.39432176656151419</v>
      </c>
      <c r="Y75" s="283"/>
      <c r="Z75" s="268">
        <v>2</v>
      </c>
      <c r="AA75" s="271">
        <v>8081715.9900000002</v>
      </c>
      <c r="AB75" s="271"/>
      <c r="AC75" s="271"/>
      <c r="AD75" s="284">
        <f t="shared" si="46"/>
        <v>48105.452321428573</v>
      </c>
      <c r="AE75" s="72">
        <v>168</v>
      </c>
      <c r="AF75" s="72">
        <v>168</v>
      </c>
      <c r="AG75" s="72">
        <v>168</v>
      </c>
    </row>
    <row r="76" spans="2:33" ht="15.5" x14ac:dyDescent="0.35">
      <c r="B76" s="56" t="s">
        <v>162</v>
      </c>
      <c r="C76" s="251">
        <f>+SUM(C73:C75)</f>
        <v>1640</v>
      </c>
      <c r="D76" s="251">
        <f t="shared" ref="D76:E76" si="47">+SUM(D73:D75)</f>
        <v>711</v>
      </c>
      <c r="E76" s="251">
        <f t="shared" si="47"/>
        <v>929</v>
      </c>
      <c r="F76" s="251">
        <f>+SUM(F73:F75)</f>
        <v>1434</v>
      </c>
      <c r="G76" s="251">
        <f>+SUM(G73:G75)</f>
        <v>206</v>
      </c>
      <c r="H76" s="251">
        <f>+SUM(H73:H75)</f>
        <v>1403</v>
      </c>
      <c r="I76" s="251">
        <f t="shared" ref="I76:J76" si="48">+SUM(I73:I75)</f>
        <v>582</v>
      </c>
      <c r="J76" s="251">
        <f t="shared" si="48"/>
        <v>821</v>
      </c>
      <c r="K76" s="251">
        <f>K75</f>
        <v>1176</v>
      </c>
      <c r="L76" s="251">
        <f>+SUM(L73:L75)</f>
        <v>4</v>
      </c>
      <c r="M76" s="273">
        <f>+AVERAGE(M73:M75)</f>
        <v>50.911976596666669</v>
      </c>
      <c r="N76" s="274" t="s">
        <v>22</v>
      </c>
      <c r="O76" s="275">
        <f>+SUM(O73:O75)</f>
        <v>1311</v>
      </c>
      <c r="P76" s="275">
        <f t="shared" ref="P76:T76" si="49">+SUM(P73:P75)</f>
        <v>92</v>
      </c>
      <c r="Q76" s="251">
        <f t="shared" si="49"/>
        <v>833</v>
      </c>
      <c r="R76" s="251"/>
      <c r="S76" s="251"/>
      <c r="T76" s="251">
        <f t="shared" si="49"/>
        <v>458</v>
      </c>
      <c r="U76" s="276"/>
      <c r="V76" s="276"/>
      <c r="W76" s="277">
        <f t="shared" si="44"/>
        <v>0.64523625096824166</v>
      </c>
      <c r="X76" s="277">
        <f t="shared" si="45"/>
        <v>0.35476374903175834</v>
      </c>
      <c r="Y76" s="277"/>
      <c r="Z76" s="275">
        <f>+SUM(Z73:Z75)</f>
        <v>20</v>
      </c>
      <c r="AA76" s="278">
        <f>+SUM(AA73:AA75)</f>
        <v>39224016.880000003</v>
      </c>
      <c r="AB76" s="278"/>
      <c r="AC76" s="278"/>
      <c r="AD76" s="278">
        <f t="shared" si="46"/>
        <v>55323.013935119889</v>
      </c>
      <c r="AE76" s="85">
        <f>+SUM(AE73:AE75)</f>
        <v>709</v>
      </c>
      <c r="AF76" s="85">
        <f>+SUM(AF73:AF75)</f>
        <v>709</v>
      </c>
      <c r="AG76" s="85">
        <f>+SUM(AG73:AG75)</f>
        <v>709</v>
      </c>
    </row>
    <row r="77" spans="2:33" ht="15.5" x14ac:dyDescent="0.35">
      <c r="B77" s="11">
        <v>45566</v>
      </c>
      <c r="C77" s="285">
        <v>655</v>
      </c>
      <c r="D77" s="281">
        <v>289</v>
      </c>
      <c r="E77" s="281">
        <v>366</v>
      </c>
      <c r="F77" s="252">
        <v>611</v>
      </c>
      <c r="G77" s="252">
        <v>44</v>
      </c>
      <c r="H77" s="252">
        <v>321</v>
      </c>
      <c r="I77" s="281">
        <v>143</v>
      </c>
      <c r="J77" s="281">
        <v>178</v>
      </c>
      <c r="K77" s="252">
        <f>+Reclamaciones!$C77+K72-Reclamaciones!$L77-Reclamaciones!$H77</f>
        <v>1270</v>
      </c>
      <c r="L77" s="252">
        <v>7</v>
      </c>
      <c r="M77" s="279">
        <v>67.040000000000006</v>
      </c>
      <c r="N77" s="280" t="s">
        <v>22</v>
      </c>
      <c r="O77" s="268">
        <f>+Q77+T77+Z77</f>
        <v>315</v>
      </c>
      <c r="P77" s="268">
        <f>+Reclamaciones!$H77-Reclamaciones!$O77</f>
        <v>6</v>
      </c>
      <c r="Q77" s="253">
        <v>180</v>
      </c>
      <c r="R77" s="253"/>
      <c r="S77" s="253"/>
      <c r="T77" s="253">
        <v>127</v>
      </c>
      <c r="U77" s="269"/>
      <c r="V77" s="269"/>
      <c r="W77" s="283">
        <f t="shared" si="44"/>
        <v>0.58631921824104238</v>
      </c>
      <c r="X77" s="283">
        <f t="shared" si="45"/>
        <v>0.41368078175895767</v>
      </c>
      <c r="Y77" s="268">
        <f>+Reclamaciones!$H77-Reclamaciones!$O77</f>
        <v>6</v>
      </c>
      <c r="Z77" s="268">
        <v>8</v>
      </c>
      <c r="AA77" s="271">
        <v>7464207.3499999996</v>
      </c>
      <c r="AB77" s="271"/>
      <c r="AC77" s="271"/>
      <c r="AD77" s="284">
        <f t="shared" si="46"/>
        <v>46361.536335403725</v>
      </c>
      <c r="AE77" s="72">
        <v>161</v>
      </c>
      <c r="AF77" s="72">
        <v>161</v>
      </c>
      <c r="AG77" s="72">
        <v>161</v>
      </c>
    </row>
    <row r="78" spans="2:33" ht="15.5" x14ac:dyDescent="0.35">
      <c r="B78" s="11">
        <v>45597</v>
      </c>
      <c r="C78" s="285">
        <v>453</v>
      </c>
      <c r="D78" s="281">
        <v>203</v>
      </c>
      <c r="E78" s="281">
        <v>250</v>
      </c>
      <c r="F78" s="252">
        <v>423</v>
      </c>
      <c r="G78" s="252">
        <v>30</v>
      </c>
      <c r="H78" s="252">
        <v>427</v>
      </c>
      <c r="I78" s="281">
        <v>192</v>
      </c>
      <c r="J78" s="281">
        <v>235</v>
      </c>
      <c r="K78" s="252">
        <f>+Reclamaciones!$C78+K77-Reclamaciones!$L78-Reclamaciones!$H78</f>
        <v>1295</v>
      </c>
      <c r="L78" s="252">
        <v>1</v>
      </c>
      <c r="M78" s="279">
        <v>78.209999999999994</v>
      </c>
      <c r="N78" s="286" t="s">
        <v>22</v>
      </c>
      <c r="O78" s="268">
        <f t="shared" ref="O78:O79" si="50">+Q78+T78+Z78</f>
        <v>412</v>
      </c>
      <c r="P78" s="268">
        <f>+Reclamaciones!$H78-Reclamaciones!$O78</f>
        <v>15</v>
      </c>
      <c r="Q78" s="253">
        <v>261</v>
      </c>
      <c r="R78" s="253"/>
      <c r="S78" s="253"/>
      <c r="T78" s="253">
        <v>141</v>
      </c>
      <c r="U78" s="269"/>
      <c r="V78" s="269"/>
      <c r="W78" s="283">
        <f t="shared" si="44"/>
        <v>0.64925373134328357</v>
      </c>
      <c r="X78" s="283">
        <f t="shared" si="45"/>
        <v>0.35074626865671643</v>
      </c>
      <c r="Y78" s="268">
        <f>+Reclamaciones!$H78-Reclamaciones!$O78</f>
        <v>15</v>
      </c>
      <c r="Z78" s="268">
        <v>10</v>
      </c>
      <c r="AA78" s="271">
        <v>8562383.5700000003</v>
      </c>
      <c r="AB78" s="271"/>
      <c r="AC78" s="271"/>
      <c r="AD78" s="284">
        <f t="shared" si="46"/>
        <v>37886.652964601773</v>
      </c>
      <c r="AE78" s="72">
        <v>226</v>
      </c>
      <c r="AF78" s="72">
        <v>226</v>
      </c>
      <c r="AG78" s="72">
        <v>226</v>
      </c>
    </row>
    <row r="79" spans="2:33" ht="15.5" x14ac:dyDescent="0.35">
      <c r="B79" s="11">
        <v>45627</v>
      </c>
      <c r="C79" s="285">
        <v>394</v>
      </c>
      <c r="D79" s="281">
        <v>159</v>
      </c>
      <c r="E79" s="281">
        <v>235</v>
      </c>
      <c r="F79" s="252">
        <v>356</v>
      </c>
      <c r="G79" s="252">
        <v>38</v>
      </c>
      <c r="H79" s="252">
        <v>528</v>
      </c>
      <c r="I79" s="281">
        <v>223</v>
      </c>
      <c r="J79" s="281">
        <v>305</v>
      </c>
      <c r="K79" s="252">
        <f>+Reclamaciones!$C79+K78-Reclamaciones!$L79-Reclamaciones!$H79</f>
        <v>1156</v>
      </c>
      <c r="L79" s="252">
        <v>5</v>
      </c>
      <c r="M79" s="279">
        <v>65.92</v>
      </c>
      <c r="N79" s="280" t="s">
        <v>22</v>
      </c>
      <c r="O79" s="268">
        <f t="shared" si="50"/>
        <v>513</v>
      </c>
      <c r="P79" s="268">
        <f>+Reclamaciones!$H79-Reclamaciones!$O79</f>
        <v>15</v>
      </c>
      <c r="Q79" s="253">
        <v>291</v>
      </c>
      <c r="R79" s="253"/>
      <c r="S79" s="253"/>
      <c r="T79" s="253">
        <v>211</v>
      </c>
      <c r="U79" s="269"/>
      <c r="V79" s="269"/>
      <c r="W79" s="283">
        <f t="shared" si="44"/>
        <v>0.57968127490039845</v>
      </c>
      <c r="X79" s="283">
        <f t="shared" si="45"/>
        <v>0.42031872509960161</v>
      </c>
      <c r="Y79" s="268">
        <f>+Reclamaciones!$H79-Reclamaciones!$O79</f>
        <v>15</v>
      </c>
      <c r="Z79" s="268">
        <v>11</v>
      </c>
      <c r="AA79" s="271">
        <v>12842101.59</v>
      </c>
      <c r="AB79" s="271"/>
      <c r="AC79" s="271"/>
      <c r="AD79" s="284">
        <f t="shared" si="46"/>
        <v>49969.266887159531</v>
      </c>
      <c r="AE79" s="72">
        <v>257</v>
      </c>
      <c r="AF79" s="72">
        <v>257</v>
      </c>
      <c r="AG79" s="72">
        <v>257</v>
      </c>
    </row>
    <row r="80" spans="2:33" ht="15.5" x14ac:dyDescent="0.35">
      <c r="B80" s="56" t="s">
        <v>163</v>
      </c>
      <c r="C80" s="251">
        <f>+SUM(C77:C79)</f>
        <v>1502</v>
      </c>
      <c r="D80" s="251">
        <f t="shared" ref="D80:E80" si="51">+SUM(D77:D79)</f>
        <v>651</v>
      </c>
      <c r="E80" s="251">
        <f t="shared" si="51"/>
        <v>851</v>
      </c>
      <c r="F80" s="251">
        <f>+SUM(F77:F79)</f>
        <v>1390</v>
      </c>
      <c r="G80" s="251">
        <f>+SUM(G77:G79)</f>
        <v>112</v>
      </c>
      <c r="H80" s="251">
        <f>+SUM(H77:H79)</f>
        <v>1276</v>
      </c>
      <c r="I80" s="251">
        <f t="shared" ref="I80:J80" si="52">+SUM(I77:I79)</f>
        <v>558</v>
      </c>
      <c r="J80" s="251">
        <f t="shared" si="52"/>
        <v>718</v>
      </c>
      <c r="K80" s="251">
        <f>K79</f>
        <v>1156</v>
      </c>
      <c r="L80" s="251">
        <f>+SUM(L77:L79)</f>
        <v>13</v>
      </c>
      <c r="M80" s="273">
        <f>+AVERAGE(M77:M79)</f>
        <v>70.39</v>
      </c>
      <c r="N80" s="274" t="s">
        <v>22</v>
      </c>
      <c r="O80" s="275">
        <f>+SUM(O77:O79)</f>
        <v>1240</v>
      </c>
      <c r="P80" s="275">
        <f t="shared" ref="P80:T80" si="53">+SUM(P77:P79)</f>
        <v>36</v>
      </c>
      <c r="Q80" s="251">
        <f t="shared" si="53"/>
        <v>732</v>
      </c>
      <c r="R80" s="251"/>
      <c r="S80" s="251"/>
      <c r="T80" s="251">
        <f t="shared" si="53"/>
        <v>479</v>
      </c>
      <c r="U80" s="276"/>
      <c r="V80" s="276"/>
      <c r="W80" s="277">
        <f t="shared" si="44"/>
        <v>0.60445912469033858</v>
      </c>
      <c r="X80" s="277">
        <f t="shared" si="45"/>
        <v>0.39554087530966142</v>
      </c>
      <c r="Y80" s="275">
        <f t="shared" ref="Y80" si="54">+SUM(Y77:Y79)</f>
        <v>36</v>
      </c>
      <c r="Z80" s="275">
        <f>+SUM(Z77:Z79)</f>
        <v>29</v>
      </c>
      <c r="AA80" s="278">
        <f>+SUM(AA77:AA79)</f>
        <v>28868692.509999998</v>
      </c>
      <c r="AB80" s="278"/>
      <c r="AC80" s="278"/>
      <c r="AD80" s="278">
        <f t="shared" si="46"/>
        <v>44827.16228260869</v>
      </c>
      <c r="AE80" s="85">
        <f>+SUM(AE77:AE79)</f>
        <v>644</v>
      </c>
      <c r="AF80" s="85">
        <f>+SUM(AF77:AF79)</f>
        <v>644</v>
      </c>
      <c r="AG80" s="85">
        <f>+SUM(AG77:AG79)</f>
        <v>644</v>
      </c>
    </row>
    <row r="81" spans="2:33" ht="15.5" x14ac:dyDescent="0.35">
      <c r="B81" s="11">
        <v>45658</v>
      </c>
      <c r="C81" s="285">
        <v>641</v>
      </c>
      <c r="D81" s="252">
        <v>303</v>
      </c>
      <c r="E81" s="252">
        <v>338</v>
      </c>
      <c r="F81" s="252">
        <v>583</v>
      </c>
      <c r="G81" s="252">
        <v>58</v>
      </c>
      <c r="H81" s="252">
        <v>605</v>
      </c>
      <c r="I81" s="252">
        <v>267</v>
      </c>
      <c r="J81" s="252">
        <v>338</v>
      </c>
      <c r="K81" s="252">
        <f>+Reclamaciones!$C81+K76-Reclamaciones!$L81-Reclamaciones!$H81</f>
        <v>1208</v>
      </c>
      <c r="L81" s="252">
        <v>4</v>
      </c>
      <c r="M81" s="279">
        <v>74</v>
      </c>
      <c r="N81" s="280">
        <v>84</v>
      </c>
      <c r="O81" s="268">
        <v>580</v>
      </c>
      <c r="P81" s="268">
        <v>14</v>
      </c>
      <c r="Q81" s="252">
        <f>Reclamaciones!$R81+Reclamaciones!$S81</f>
        <v>395</v>
      </c>
      <c r="R81" s="252">
        <v>179</v>
      </c>
      <c r="S81" s="252">
        <v>216</v>
      </c>
      <c r="T81" s="252">
        <f>Reclamaciones!$U81+Reclamaciones!$V81</f>
        <v>185</v>
      </c>
      <c r="U81" s="269">
        <v>75</v>
      </c>
      <c r="V81" s="269">
        <v>110</v>
      </c>
      <c r="W81" s="283">
        <f t="shared" si="44"/>
        <v>0.68103448275862066</v>
      </c>
      <c r="X81" s="283">
        <f t="shared" si="45"/>
        <v>0.31896551724137934</v>
      </c>
      <c r="Y81" s="268">
        <v>14</v>
      </c>
      <c r="Z81" s="268">
        <v>11</v>
      </c>
      <c r="AA81" s="271">
        <v>14689473.369999999</v>
      </c>
      <c r="AB81" s="271">
        <v>6405578.1299999999</v>
      </c>
      <c r="AC81" s="271">
        <v>8283895.2400000002</v>
      </c>
      <c r="AD81" s="284">
        <f t="shared" si="46"/>
        <v>40578.655718232039</v>
      </c>
      <c r="AE81" s="72">
        <v>362</v>
      </c>
      <c r="AF81" s="72">
        <v>179</v>
      </c>
      <c r="AG81" s="72">
        <v>183</v>
      </c>
    </row>
    <row r="82" spans="2:33" ht="15.5" x14ac:dyDescent="0.35">
      <c r="B82" s="11">
        <v>45689</v>
      </c>
      <c r="C82" s="285">
        <v>556</v>
      </c>
      <c r="D82" s="252">
        <v>257</v>
      </c>
      <c r="E82" s="252">
        <v>299</v>
      </c>
      <c r="F82" s="252">
        <v>510</v>
      </c>
      <c r="G82" s="252">
        <v>46</v>
      </c>
      <c r="H82" s="252">
        <v>648</v>
      </c>
      <c r="I82" s="252">
        <v>298</v>
      </c>
      <c r="J82" s="252">
        <v>350</v>
      </c>
      <c r="K82" s="252">
        <f>+Reclamaciones!$C82+K81-Reclamaciones!$L82-Reclamaciones!$H82</f>
        <v>1113</v>
      </c>
      <c r="L82" s="252">
        <v>3</v>
      </c>
      <c r="M82" s="279">
        <v>80</v>
      </c>
      <c r="N82" s="280">
        <v>65</v>
      </c>
      <c r="O82" s="268">
        <v>620</v>
      </c>
      <c r="P82" s="268">
        <v>19</v>
      </c>
      <c r="Q82" s="252">
        <f>Reclamaciones!$R82+Reclamaciones!$S82</f>
        <v>418</v>
      </c>
      <c r="R82" s="252">
        <v>195</v>
      </c>
      <c r="S82" s="252">
        <v>223</v>
      </c>
      <c r="T82" s="252">
        <f>Reclamaciones!$U82+Reclamaciones!$V82</f>
        <v>202</v>
      </c>
      <c r="U82" s="269">
        <v>88</v>
      </c>
      <c r="V82" s="269">
        <v>114</v>
      </c>
      <c r="W82" s="283">
        <f t="shared" si="44"/>
        <v>0.67419354838709677</v>
      </c>
      <c r="X82" s="283">
        <f t="shared" si="45"/>
        <v>0.32580645161290323</v>
      </c>
      <c r="Y82" s="268">
        <v>19</v>
      </c>
      <c r="Z82" s="268">
        <v>9</v>
      </c>
      <c r="AA82" s="271">
        <v>13629178.65</v>
      </c>
      <c r="AB82" s="271">
        <v>6132895.29</v>
      </c>
      <c r="AC82" s="271">
        <v>7496283.3600000003</v>
      </c>
      <c r="AD82" s="284">
        <f t="shared" si="46"/>
        <v>34857.23439897698</v>
      </c>
      <c r="AE82" s="72">
        <v>391</v>
      </c>
      <c r="AF82" s="72">
        <v>195</v>
      </c>
      <c r="AG82" s="72">
        <v>196</v>
      </c>
    </row>
    <row r="83" spans="2:33" ht="15.5" x14ac:dyDescent="0.35">
      <c r="B83" s="11">
        <v>45717</v>
      </c>
      <c r="C83" s="285">
        <v>731</v>
      </c>
      <c r="D83" s="252">
        <v>327</v>
      </c>
      <c r="E83" s="252">
        <v>404</v>
      </c>
      <c r="F83" s="252">
        <v>656</v>
      </c>
      <c r="G83" s="252">
        <v>75</v>
      </c>
      <c r="H83" s="252">
        <v>733</v>
      </c>
      <c r="I83" s="252">
        <v>342</v>
      </c>
      <c r="J83" s="252">
        <v>391</v>
      </c>
      <c r="K83" s="252">
        <f>+Reclamaciones!$C83+K82-Reclamaciones!$L83-Reclamaciones!$H83</f>
        <v>1105</v>
      </c>
      <c r="L83" s="252">
        <v>6</v>
      </c>
      <c r="M83" s="279">
        <v>63</v>
      </c>
      <c r="N83" s="280">
        <v>57</v>
      </c>
      <c r="O83" s="268">
        <v>691</v>
      </c>
      <c r="P83" s="268">
        <v>27</v>
      </c>
      <c r="Q83" s="252">
        <f>Reclamaciones!$R83+Reclamaciones!$S83</f>
        <v>452</v>
      </c>
      <c r="R83" s="252">
        <v>206</v>
      </c>
      <c r="S83" s="252">
        <v>246</v>
      </c>
      <c r="T83" s="252">
        <f>Reclamaciones!$U83+Reclamaciones!$V83</f>
        <v>239</v>
      </c>
      <c r="U83" s="269">
        <v>121</v>
      </c>
      <c r="V83" s="269">
        <v>118</v>
      </c>
      <c r="W83" s="283">
        <f t="shared" si="44"/>
        <v>0.65412445730824886</v>
      </c>
      <c r="X83" s="283">
        <f t="shared" si="45"/>
        <v>0.34587554269175108</v>
      </c>
      <c r="Y83" s="268">
        <v>27</v>
      </c>
      <c r="Z83" s="268">
        <v>15</v>
      </c>
      <c r="AA83" s="271">
        <v>18357657.41</v>
      </c>
      <c r="AB83" s="271">
        <v>8192852.4299999997</v>
      </c>
      <c r="AC83" s="271">
        <v>10164804.98</v>
      </c>
      <c r="AD83" s="284">
        <f t="shared" si="46"/>
        <v>44884.247946210271</v>
      </c>
      <c r="AE83" s="72">
        <v>409</v>
      </c>
      <c r="AF83" s="72">
        <v>206</v>
      </c>
      <c r="AG83" s="72">
        <v>203</v>
      </c>
    </row>
    <row r="84" spans="2:33" ht="15.5" x14ac:dyDescent="0.35">
      <c r="B84" s="56" t="s">
        <v>164</v>
      </c>
      <c r="C84" s="251">
        <f t="shared" ref="C84:H84" si="55">+SUM(C81:C83)</f>
        <v>1928</v>
      </c>
      <c r="D84" s="251">
        <f t="shared" si="55"/>
        <v>887</v>
      </c>
      <c r="E84" s="251">
        <f t="shared" si="55"/>
        <v>1041</v>
      </c>
      <c r="F84" s="251">
        <f t="shared" si="55"/>
        <v>1749</v>
      </c>
      <c r="G84" s="251">
        <f t="shared" si="55"/>
        <v>179</v>
      </c>
      <c r="H84" s="251">
        <f t="shared" si="55"/>
        <v>1986</v>
      </c>
      <c r="I84" s="251">
        <f>+SUM(I81:I83)</f>
        <v>907</v>
      </c>
      <c r="J84" s="251">
        <f>+SUM(J81:J83)</f>
        <v>1079</v>
      </c>
      <c r="K84" s="251">
        <f>K83</f>
        <v>1105</v>
      </c>
      <c r="L84" s="251">
        <f>+SUM(L81:L83)</f>
        <v>13</v>
      </c>
      <c r="M84" s="273">
        <v>71.900000000000006</v>
      </c>
      <c r="N84" s="274">
        <v>66.599999999999994</v>
      </c>
      <c r="O84" s="275">
        <f>+SUM(O81:O83)</f>
        <v>1891</v>
      </c>
      <c r="P84" s="275">
        <f t="shared" ref="P84:V84" si="56">+SUM(P81:P83)</f>
        <v>60</v>
      </c>
      <c r="Q84" s="251">
        <f t="shared" si="56"/>
        <v>1265</v>
      </c>
      <c r="R84" s="251">
        <f t="shared" si="56"/>
        <v>580</v>
      </c>
      <c r="S84" s="251">
        <f t="shared" si="56"/>
        <v>685</v>
      </c>
      <c r="T84" s="251">
        <f t="shared" si="56"/>
        <v>626</v>
      </c>
      <c r="U84" s="276">
        <f t="shared" si="56"/>
        <v>284</v>
      </c>
      <c r="V84" s="276">
        <f t="shared" si="56"/>
        <v>342</v>
      </c>
      <c r="W84" s="277">
        <f t="shared" si="44"/>
        <v>0.66895822316234799</v>
      </c>
      <c r="X84" s="277">
        <f t="shared" si="45"/>
        <v>0.33104177683765201</v>
      </c>
      <c r="Y84" s="275">
        <f>+SUM(Y81:Y83)</f>
        <v>60</v>
      </c>
      <c r="Z84" s="275">
        <f>+SUM(Z81:Z83)</f>
        <v>35</v>
      </c>
      <c r="AA84" s="278">
        <f>+SUM(AA81:AA83)</f>
        <v>46676309.43</v>
      </c>
      <c r="AB84" s="278">
        <f>+SUM(AB81:AB83)</f>
        <v>20731325.850000001</v>
      </c>
      <c r="AC84" s="278">
        <f>+SUM(AC81:AC83)</f>
        <v>25944983.580000002</v>
      </c>
      <c r="AD84" s="278">
        <f t="shared" si="46"/>
        <v>40168.940989672978</v>
      </c>
      <c r="AE84" s="85">
        <f>+SUM(AE81:AE83)</f>
        <v>1162</v>
      </c>
      <c r="AF84" s="85">
        <f>+SUM(AF81:AF83)</f>
        <v>580</v>
      </c>
      <c r="AG84" s="85">
        <f>+SUM(AG81:AG83)</f>
        <v>582</v>
      </c>
    </row>
    <row r="85" spans="2:33" ht="15.5" x14ac:dyDescent="0.35">
      <c r="B85" s="11">
        <v>45748</v>
      </c>
      <c r="C85" s="285">
        <v>589</v>
      </c>
      <c r="D85" s="252">
        <v>260</v>
      </c>
      <c r="E85" s="252">
        <v>329</v>
      </c>
      <c r="F85" s="252">
        <v>527</v>
      </c>
      <c r="G85" s="252">
        <v>62</v>
      </c>
      <c r="H85" s="252">
        <v>650</v>
      </c>
      <c r="I85" s="252">
        <v>280</v>
      </c>
      <c r="J85" s="252">
        <v>370</v>
      </c>
      <c r="K85" s="252">
        <f>1105+C85-H85-L85</f>
        <v>1041</v>
      </c>
      <c r="L85" s="252">
        <v>3</v>
      </c>
      <c r="M85" s="279">
        <v>58</v>
      </c>
      <c r="N85" s="279">
        <v>41</v>
      </c>
      <c r="O85" s="268">
        <f>+H85-P85</f>
        <v>629</v>
      </c>
      <c r="P85" s="268">
        <v>21</v>
      </c>
      <c r="Q85" s="252">
        <f t="shared" ref="Q85:Q86" si="57">SUM(R85:S85)</f>
        <v>385</v>
      </c>
      <c r="R85" s="252">
        <v>162</v>
      </c>
      <c r="S85" s="252">
        <v>223</v>
      </c>
      <c r="T85" s="252">
        <f>SUM(U85:V85)</f>
        <v>227</v>
      </c>
      <c r="U85" s="269">
        <v>102</v>
      </c>
      <c r="V85" s="269">
        <v>125</v>
      </c>
      <c r="W85" s="283">
        <f>+Q85/(Q85+T85)</f>
        <v>0.62908496732026142</v>
      </c>
      <c r="X85" s="283">
        <f>+T85/(Q85+T85)</f>
        <v>0.37091503267973858</v>
      </c>
      <c r="Y85" s="268">
        <v>0</v>
      </c>
      <c r="Z85" s="268">
        <v>17</v>
      </c>
      <c r="AA85" s="271">
        <f>SUM(AB85:AC85)</f>
        <v>14296906.84</v>
      </c>
      <c r="AB85" s="271">
        <v>6962473.6799999997</v>
      </c>
      <c r="AC85" s="271">
        <v>7334433.1600000001</v>
      </c>
      <c r="AD85" s="284">
        <f>+AA85/AE85</f>
        <v>44677.833874999997</v>
      </c>
      <c r="AE85" s="72">
        <f>SUM(AF85:AG85)</f>
        <v>320</v>
      </c>
      <c r="AF85" s="72">
        <v>149</v>
      </c>
      <c r="AG85" s="72">
        <v>171</v>
      </c>
    </row>
    <row r="86" spans="2:33" ht="15.5" x14ac:dyDescent="0.35">
      <c r="B86" s="11">
        <v>45778</v>
      </c>
      <c r="C86" s="285">
        <v>676</v>
      </c>
      <c r="D86" s="252">
        <v>294</v>
      </c>
      <c r="E86" s="252">
        <v>382</v>
      </c>
      <c r="F86" s="252">
        <v>605</v>
      </c>
      <c r="G86" s="252">
        <v>71</v>
      </c>
      <c r="H86" s="252">
        <v>804</v>
      </c>
      <c r="I86" s="252">
        <v>346</v>
      </c>
      <c r="J86" s="252">
        <v>458</v>
      </c>
      <c r="K86" s="252">
        <f>K85+C86-H86-L86</f>
        <v>912</v>
      </c>
      <c r="L86" s="252">
        <v>1</v>
      </c>
      <c r="M86" s="279">
        <v>64</v>
      </c>
      <c r="N86" s="279">
        <v>43</v>
      </c>
      <c r="O86" s="268">
        <f t="shared" ref="O86:O88" si="58">+H86-P86</f>
        <v>773</v>
      </c>
      <c r="P86" s="268">
        <v>31</v>
      </c>
      <c r="Q86" s="252">
        <f t="shared" si="57"/>
        <v>467</v>
      </c>
      <c r="R86" s="252">
        <v>188</v>
      </c>
      <c r="S86" s="252">
        <v>279</v>
      </c>
      <c r="T86" s="252">
        <f t="shared" ref="T86:T87" si="59">SUM(U86:V86)</f>
        <v>282</v>
      </c>
      <c r="U86" s="269">
        <v>126</v>
      </c>
      <c r="V86" s="269">
        <v>156</v>
      </c>
      <c r="W86" s="283">
        <f t="shared" ref="W86:W88" si="60">+Q86/(Q86+T86)</f>
        <v>0.62349799732977307</v>
      </c>
      <c r="X86" s="283">
        <f t="shared" ref="X86:X88" si="61">+T86/(Q86+T86)</f>
        <v>0.37650200267022699</v>
      </c>
      <c r="Y86" s="268">
        <v>0</v>
      </c>
      <c r="Z86" s="268">
        <v>24</v>
      </c>
      <c r="AA86" s="271">
        <f>SUM(AB86:AC86)</f>
        <v>22865135.649999999</v>
      </c>
      <c r="AB86" s="271">
        <v>6474150.7800000003</v>
      </c>
      <c r="AC86" s="271">
        <v>16390984.869999999</v>
      </c>
      <c r="AD86" s="284">
        <f t="shared" ref="AD86:AD87" si="62">+AA86/AE86</f>
        <v>58930.761984536075</v>
      </c>
      <c r="AE86" s="72">
        <f t="shared" ref="AE86:AE87" si="63">SUM(AF86:AG86)</f>
        <v>388</v>
      </c>
      <c r="AF86" s="72">
        <v>173</v>
      </c>
      <c r="AG86" s="72">
        <v>215</v>
      </c>
    </row>
    <row r="87" spans="2:33" ht="15.5" x14ac:dyDescent="0.35">
      <c r="B87" s="11">
        <v>45809</v>
      </c>
      <c r="C87" s="285">
        <v>652</v>
      </c>
      <c r="D87" s="252">
        <v>277</v>
      </c>
      <c r="E87" s="252">
        <v>375</v>
      </c>
      <c r="F87" s="252">
        <v>558</v>
      </c>
      <c r="G87" s="252">
        <v>94</v>
      </c>
      <c r="H87" s="252">
        <v>528</v>
      </c>
      <c r="I87" s="252">
        <v>243</v>
      </c>
      <c r="J87" s="252">
        <v>285</v>
      </c>
      <c r="K87" s="252">
        <f t="shared" ref="K87" si="64">K86+C87-H87-L87</f>
        <v>1033</v>
      </c>
      <c r="L87" s="252">
        <v>3</v>
      </c>
      <c r="M87" s="279">
        <v>46</v>
      </c>
      <c r="N87" s="279">
        <v>37</v>
      </c>
      <c r="O87" s="268">
        <f t="shared" si="58"/>
        <v>513</v>
      </c>
      <c r="P87" s="268">
        <v>15</v>
      </c>
      <c r="Q87" s="252">
        <f>SUM(R87:S87)</f>
        <v>272</v>
      </c>
      <c r="R87" s="252">
        <v>121</v>
      </c>
      <c r="S87" s="252">
        <v>151</v>
      </c>
      <c r="T87" s="252">
        <f t="shared" si="59"/>
        <v>229</v>
      </c>
      <c r="U87" s="269">
        <v>112</v>
      </c>
      <c r="V87" s="269">
        <v>117</v>
      </c>
      <c r="W87" s="283">
        <f t="shared" si="60"/>
        <v>0.54291417165668665</v>
      </c>
      <c r="X87" s="283">
        <f t="shared" si="61"/>
        <v>0.45708582834331335</v>
      </c>
      <c r="Y87" s="268">
        <v>0</v>
      </c>
      <c r="Z87" s="268">
        <v>10</v>
      </c>
      <c r="AA87" s="271">
        <f>SUM(AB87:AC87)</f>
        <v>10103300.59</v>
      </c>
      <c r="AB87" s="271">
        <v>3750424.33</v>
      </c>
      <c r="AC87" s="271">
        <v>6352876.2599999998</v>
      </c>
      <c r="AD87" s="284">
        <f t="shared" si="62"/>
        <v>42273.22422594142</v>
      </c>
      <c r="AE87" s="72">
        <f t="shared" si="63"/>
        <v>239</v>
      </c>
      <c r="AF87" s="72">
        <v>111</v>
      </c>
      <c r="AG87" s="72">
        <v>128</v>
      </c>
    </row>
    <row r="88" spans="2:33" ht="15.5" x14ac:dyDescent="0.35">
      <c r="B88" s="56" t="s">
        <v>165</v>
      </c>
      <c r="C88" s="251">
        <f t="shared" ref="C88:J88" si="65">SUM(C85:C87)</f>
        <v>1917</v>
      </c>
      <c r="D88" s="251">
        <f t="shared" si="65"/>
        <v>831</v>
      </c>
      <c r="E88" s="251">
        <f t="shared" si="65"/>
        <v>1086</v>
      </c>
      <c r="F88" s="251">
        <f t="shared" si="65"/>
        <v>1690</v>
      </c>
      <c r="G88" s="251">
        <f t="shared" si="65"/>
        <v>227</v>
      </c>
      <c r="H88" s="251">
        <f t="shared" si="65"/>
        <v>1982</v>
      </c>
      <c r="I88" s="251">
        <f t="shared" si="65"/>
        <v>869</v>
      </c>
      <c r="J88" s="251">
        <f t="shared" si="65"/>
        <v>1113</v>
      </c>
      <c r="K88" s="251">
        <f>K87+C88-H88-L88</f>
        <v>961</v>
      </c>
      <c r="L88" s="251">
        <f t="shared" ref="L88" si="66">SUM(L85:L87)</f>
        <v>7</v>
      </c>
      <c r="M88" s="273">
        <f>++AVERAGE(M85:M87)</f>
        <v>56</v>
      </c>
      <c r="N88" s="274">
        <v>39</v>
      </c>
      <c r="O88" s="275">
        <f t="shared" si="58"/>
        <v>1915</v>
      </c>
      <c r="P88" s="275">
        <f>SUM(P85:P87)</f>
        <v>67</v>
      </c>
      <c r="Q88" s="251">
        <f>SUM(Q85:Q87)</f>
        <v>1124</v>
      </c>
      <c r="R88" s="251">
        <f>SUM(R85:R87)</f>
        <v>471</v>
      </c>
      <c r="S88" s="251">
        <f>SUM(S85:S87)</f>
        <v>653</v>
      </c>
      <c r="T88" s="251">
        <f>SUM(U88:V88)</f>
        <v>738</v>
      </c>
      <c r="U88" s="276">
        <f t="shared" ref="U88:V88" si="67">SUM(U85:U87)</f>
        <v>340</v>
      </c>
      <c r="V88" s="276">
        <f t="shared" si="67"/>
        <v>398</v>
      </c>
      <c r="W88" s="277">
        <f t="shared" si="60"/>
        <v>0.60365198711063373</v>
      </c>
      <c r="X88" s="277">
        <f t="shared" si="61"/>
        <v>0.39634801288936627</v>
      </c>
      <c r="Y88" s="275">
        <f>SUM(Y85:Y87)</f>
        <v>0</v>
      </c>
      <c r="Z88" s="275">
        <f>SUM(Z85:Z87)</f>
        <v>51</v>
      </c>
      <c r="AA88" s="278">
        <f t="shared" ref="AA88:AG88" si="68">SUM(AA85:AA87)</f>
        <v>47265343.079999998</v>
      </c>
      <c r="AB88" s="278">
        <f t="shared" si="68"/>
        <v>17187048.789999999</v>
      </c>
      <c r="AC88" s="278">
        <f t="shared" si="68"/>
        <v>30078294.289999999</v>
      </c>
      <c r="AD88" s="278">
        <f>+AA88/AE88</f>
        <v>49910.605153115095</v>
      </c>
      <c r="AE88" s="85">
        <f t="shared" si="68"/>
        <v>947</v>
      </c>
      <c r="AF88" s="85">
        <f t="shared" si="68"/>
        <v>433</v>
      </c>
      <c r="AG88" s="85">
        <f t="shared" si="68"/>
        <v>514</v>
      </c>
    </row>
    <row r="89" spans="2:33" ht="15.5" x14ac:dyDescent="0.35">
      <c r="B89" s="217"/>
      <c r="C89" s="207"/>
      <c r="D89" s="207"/>
      <c r="E89" s="207"/>
      <c r="F89" s="207"/>
      <c r="G89" s="207"/>
      <c r="H89" s="208"/>
      <c r="I89" s="207"/>
      <c r="J89" s="207"/>
      <c r="K89" s="207"/>
      <c r="L89" s="207"/>
      <c r="M89" s="207"/>
      <c r="N89" s="257"/>
      <c r="O89" s="246"/>
      <c r="P89" s="246"/>
      <c r="Q89" s="207"/>
      <c r="R89" s="209"/>
      <c r="S89" s="209"/>
      <c r="T89" s="210"/>
      <c r="U89" s="236"/>
      <c r="V89" s="237"/>
    </row>
    <row r="90" spans="2:33" ht="15.5" x14ac:dyDescent="0.35">
      <c r="B90" s="21" t="s">
        <v>166</v>
      </c>
      <c r="Q90" s="22"/>
      <c r="R90" s="23"/>
      <c r="S90" s="23"/>
      <c r="T90" s="24"/>
    </row>
    <row r="91" spans="2:33" x14ac:dyDescent="0.35">
      <c r="B91" s="425" t="s">
        <v>105</v>
      </c>
      <c r="C91" s="425"/>
      <c r="D91" s="425"/>
      <c r="E91" s="26" t="s">
        <v>167</v>
      </c>
      <c r="F91" s="26"/>
      <c r="G91" s="26"/>
      <c r="H91" s="26"/>
      <c r="I91" s="26"/>
      <c r="J91" s="26"/>
      <c r="K91" s="26"/>
      <c r="L91" s="27"/>
      <c r="M91" s="28"/>
      <c r="N91" s="258"/>
      <c r="O91" s="247"/>
      <c r="P91" s="29"/>
      <c r="Q91" s="5"/>
      <c r="R91"/>
      <c r="S91"/>
      <c r="T91" s="233"/>
      <c r="U91" s="233"/>
      <c r="V91" s="244"/>
      <c r="Z91"/>
    </row>
    <row r="92" spans="2:33" x14ac:dyDescent="0.35">
      <c r="B92" s="425" t="s">
        <v>168</v>
      </c>
      <c r="C92" s="425"/>
      <c r="D92" s="425"/>
      <c r="E92" s="26" t="s">
        <v>169</v>
      </c>
      <c r="F92" s="26"/>
      <c r="G92" s="26"/>
      <c r="H92" s="26"/>
      <c r="I92" s="26"/>
      <c r="J92" s="26"/>
      <c r="K92" s="26"/>
      <c r="L92" s="27"/>
      <c r="M92" s="28"/>
      <c r="N92" s="258"/>
      <c r="O92" s="247"/>
      <c r="P92" s="29"/>
      <c r="Q92" s="5"/>
      <c r="R92"/>
      <c r="S92"/>
      <c r="T92" s="233"/>
      <c r="U92" s="233"/>
      <c r="V92" s="244"/>
      <c r="Z92"/>
    </row>
    <row r="93" spans="2:33" x14ac:dyDescent="0.35">
      <c r="B93" s="425" t="s">
        <v>170</v>
      </c>
      <c r="C93" s="425"/>
      <c r="D93" s="425"/>
      <c r="E93" s="26" t="s">
        <v>171</v>
      </c>
      <c r="F93" s="26"/>
      <c r="G93" s="26"/>
      <c r="H93" s="26"/>
      <c r="I93" s="26"/>
      <c r="J93" s="26"/>
      <c r="K93" s="26"/>
      <c r="L93" s="27"/>
      <c r="M93" s="28"/>
      <c r="N93" s="258"/>
      <c r="O93" s="247"/>
      <c r="P93" s="29"/>
      <c r="Q93" s="5"/>
      <c r="R93"/>
      <c r="S93"/>
      <c r="T93" s="233"/>
      <c r="U93" s="233"/>
      <c r="V93" s="244"/>
      <c r="Z93"/>
    </row>
    <row r="94" spans="2:33" x14ac:dyDescent="0.35">
      <c r="B94" s="25" t="s">
        <v>111</v>
      </c>
      <c r="C94" s="25"/>
      <c r="D94" s="25"/>
      <c r="E94" s="26" t="s">
        <v>172</v>
      </c>
      <c r="F94" s="26"/>
      <c r="G94" s="26"/>
      <c r="H94" s="26"/>
      <c r="I94" s="26"/>
      <c r="J94" s="26"/>
      <c r="K94" s="26"/>
      <c r="L94" s="27"/>
      <c r="M94" s="28"/>
      <c r="N94" s="258"/>
      <c r="O94" s="247"/>
      <c r="P94" s="29"/>
      <c r="Q94" s="5"/>
      <c r="R94"/>
      <c r="S94"/>
      <c r="T94" s="233"/>
      <c r="U94" s="233"/>
      <c r="V94" s="244"/>
      <c r="Z94"/>
    </row>
    <row r="95" spans="2:33" x14ac:dyDescent="0.35">
      <c r="B95" s="425" t="s">
        <v>173</v>
      </c>
      <c r="C95" s="425"/>
      <c r="D95" s="425"/>
      <c r="E95" s="26" t="s">
        <v>174</v>
      </c>
      <c r="F95" s="26"/>
      <c r="G95" s="26"/>
      <c r="H95" s="26"/>
      <c r="I95" s="26"/>
      <c r="J95" s="26"/>
      <c r="K95" s="26"/>
      <c r="L95" s="27"/>
      <c r="M95" s="28"/>
      <c r="N95" s="258"/>
      <c r="O95" s="247"/>
      <c r="P95" s="29"/>
      <c r="Q95" s="5"/>
      <c r="R95"/>
      <c r="S95"/>
      <c r="T95" s="233"/>
      <c r="U95" s="233"/>
      <c r="V95" s="244"/>
      <c r="Z95"/>
    </row>
    <row r="96" spans="2:33" x14ac:dyDescent="0.35">
      <c r="B96" s="425" t="s">
        <v>175</v>
      </c>
      <c r="C96" s="425"/>
      <c r="D96" s="425"/>
      <c r="E96" s="26" t="s">
        <v>176</v>
      </c>
      <c r="F96" s="26"/>
      <c r="G96" s="26"/>
      <c r="H96" s="26"/>
      <c r="I96" s="26"/>
      <c r="J96" s="26"/>
      <c r="K96" s="26"/>
      <c r="L96" s="27"/>
      <c r="M96" s="28"/>
      <c r="N96" s="258"/>
      <c r="O96" s="247"/>
      <c r="P96" s="29"/>
      <c r="Q96" s="5"/>
      <c r="R96"/>
      <c r="S96"/>
      <c r="T96" s="233"/>
      <c r="U96" s="233"/>
      <c r="V96" s="244"/>
      <c r="Z96"/>
    </row>
    <row r="97" spans="2:26" x14ac:dyDescent="0.35">
      <c r="B97" s="25" t="s">
        <v>112</v>
      </c>
      <c r="C97" s="25"/>
      <c r="D97" s="25"/>
      <c r="E97" s="26" t="s">
        <v>177</v>
      </c>
      <c r="F97" s="26"/>
      <c r="G97" s="26"/>
      <c r="H97" s="26"/>
      <c r="I97" s="26"/>
      <c r="J97" s="26"/>
      <c r="K97" s="26"/>
      <c r="L97" s="27"/>
      <c r="M97" s="28"/>
      <c r="N97" s="258"/>
      <c r="O97" s="247"/>
      <c r="P97" s="29"/>
      <c r="Q97" s="5"/>
      <c r="R97"/>
      <c r="S97"/>
      <c r="T97" s="233"/>
      <c r="U97" s="233"/>
      <c r="V97" s="244"/>
      <c r="Z97"/>
    </row>
    <row r="98" spans="2:26" x14ac:dyDescent="0.35">
      <c r="B98" s="425" t="s">
        <v>124</v>
      </c>
      <c r="C98" s="425"/>
      <c r="D98" s="425"/>
      <c r="E98" s="26" t="s">
        <v>178</v>
      </c>
      <c r="F98" s="26"/>
      <c r="G98" s="26"/>
      <c r="H98" s="26"/>
      <c r="I98" s="26"/>
      <c r="J98" s="26"/>
      <c r="K98" s="26"/>
      <c r="L98" s="27"/>
      <c r="M98" s="28"/>
      <c r="N98" s="258"/>
      <c r="O98" s="247"/>
      <c r="P98" s="29"/>
      <c r="Q98" s="5"/>
      <c r="R98"/>
      <c r="S98"/>
      <c r="T98" s="233"/>
      <c r="U98" s="233"/>
      <c r="V98" s="244"/>
      <c r="Z98"/>
    </row>
    <row r="99" spans="2:26" x14ac:dyDescent="0.35">
      <c r="B99" s="425" t="s">
        <v>125</v>
      </c>
      <c r="C99" s="425"/>
      <c r="D99" s="425"/>
      <c r="E99" s="26" t="s">
        <v>179</v>
      </c>
      <c r="F99" s="26"/>
      <c r="G99" s="26"/>
      <c r="H99" s="26"/>
      <c r="I99" s="26"/>
      <c r="J99" s="26"/>
      <c r="K99" s="26"/>
      <c r="L99" s="27"/>
      <c r="M99" s="28"/>
      <c r="N99" s="258"/>
      <c r="O99" s="247"/>
      <c r="P99" s="29"/>
      <c r="Q99" s="5"/>
      <c r="R99"/>
      <c r="S99"/>
      <c r="T99" s="233"/>
      <c r="U99" s="233"/>
      <c r="V99" s="244"/>
      <c r="Z99"/>
    </row>
    <row r="100" spans="2:26" x14ac:dyDescent="0.35">
      <c r="B100" s="425" t="s">
        <v>126</v>
      </c>
      <c r="C100" s="425"/>
      <c r="D100" s="425"/>
      <c r="E100" s="26" t="s">
        <v>180</v>
      </c>
      <c r="F100" s="26"/>
      <c r="G100" s="26"/>
      <c r="H100" s="26"/>
      <c r="I100" s="26"/>
      <c r="J100" s="26"/>
      <c r="K100" s="26"/>
      <c r="L100" s="27"/>
      <c r="M100" s="28"/>
      <c r="N100" s="258"/>
      <c r="O100" s="247"/>
      <c r="P100" s="29"/>
      <c r="Q100" s="5"/>
      <c r="R100"/>
      <c r="S100"/>
      <c r="T100" s="233"/>
      <c r="U100" s="233"/>
      <c r="V100" s="244"/>
      <c r="Z100"/>
    </row>
    <row r="101" spans="2:26" x14ac:dyDescent="0.35">
      <c r="B101" s="25" t="s">
        <v>181</v>
      </c>
      <c r="C101" s="25"/>
      <c r="D101" s="25"/>
      <c r="E101" s="26" t="s">
        <v>182</v>
      </c>
      <c r="F101" s="26"/>
      <c r="G101" s="26"/>
      <c r="H101" s="26"/>
      <c r="I101" s="26"/>
      <c r="J101" s="26"/>
      <c r="K101" s="26"/>
      <c r="L101" s="27"/>
      <c r="M101" s="28"/>
      <c r="N101" s="258"/>
      <c r="O101" s="247"/>
      <c r="P101" s="29"/>
      <c r="Q101" s="5"/>
      <c r="R101"/>
      <c r="S101"/>
      <c r="T101" s="233"/>
      <c r="U101" s="233"/>
      <c r="V101" s="244"/>
      <c r="Z101"/>
    </row>
    <row r="102" spans="2:26" x14ac:dyDescent="0.35">
      <c r="B102" s="25" t="s">
        <v>183</v>
      </c>
      <c r="C102" s="25"/>
      <c r="D102" s="25"/>
      <c r="E102" s="26" t="s">
        <v>184</v>
      </c>
      <c r="F102" s="26"/>
      <c r="G102" s="26"/>
      <c r="H102" s="26"/>
      <c r="I102" s="26"/>
      <c r="J102" s="26"/>
      <c r="K102" s="26"/>
      <c r="L102" s="27"/>
      <c r="M102" s="28"/>
      <c r="N102" s="258"/>
      <c r="O102" s="247"/>
      <c r="P102" s="29"/>
      <c r="Q102" s="5"/>
      <c r="R102"/>
      <c r="S102"/>
      <c r="T102" s="233"/>
      <c r="U102" s="233"/>
      <c r="V102" s="244"/>
      <c r="Z102"/>
    </row>
    <row r="103" spans="2:26" x14ac:dyDescent="0.35">
      <c r="B103" s="425" t="s">
        <v>185</v>
      </c>
      <c r="C103" s="425"/>
      <c r="D103" s="425"/>
      <c r="E103" s="26" t="s">
        <v>186</v>
      </c>
      <c r="F103" s="26"/>
      <c r="G103" s="26"/>
      <c r="H103" s="26"/>
      <c r="I103" s="26"/>
      <c r="J103" s="26"/>
      <c r="K103" s="26"/>
      <c r="L103" s="27"/>
      <c r="M103" s="28"/>
      <c r="N103" s="258"/>
      <c r="O103" s="247"/>
      <c r="P103" s="29"/>
      <c r="Q103" s="5"/>
      <c r="R103"/>
      <c r="S103"/>
      <c r="T103" s="233"/>
      <c r="U103" s="233"/>
      <c r="V103" s="244"/>
      <c r="Z103"/>
    </row>
    <row r="104" spans="2:26" x14ac:dyDescent="0.35">
      <c r="B104" s="425" t="s">
        <v>187</v>
      </c>
      <c r="C104" s="425"/>
      <c r="D104" s="425"/>
      <c r="E104" s="26" t="s">
        <v>188</v>
      </c>
      <c r="F104" s="26"/>
      <c r="G104" s="26"/>
      <c r="H104" s="26"/>
      <c r="I104" s="26"/>
      <c r="J104" s="26"/>
      <c r="K104" s="26"/>
      <c r="L104" s="27"/>
      <c r="M104" s="28"/>
      <c r="N104" s="258"/>
      <c r="O104" s="247"/>
      <c r="P104" s="29"/>
      <c r="Q104" s="5"/>
      <c r="R104"/>
      <c r="S104"/>
      <c r="T104" s="233"/>
      <c r="U104" s="233"/>
      <c r="V104" s="244"/>
      <c r="Z104"/>
    </row>
    <row r="105" spans="2:26" x14ac:dyDescent="0.35">
      <c r="B105" s="88" t="s">
        <v>189</v>
      </c>
      <c r="C105" s="88"/>
      <c r="D105" s="88"/>
      <c r="E105" s="396" t="s">
        <v>190</v>
      </c>
      <c r="F105" s="396"/>
      <c r="G105" s="396"/>
      <c r="H105" s="396"/>
      <c r="I105" s="396"/>
      <c r="J105" s="396"/>
      <c r="K105" s="396"/>
      <c r="L105" s="396"/>
      <c r="M105" s="396"/>
      <c r="N105" s="396"/>
      <c r="O105" s="396"/>
      <c r="P105" s="396"/>
      <c r="Q105" s="5"/>
      <c r="R105"/>
      <c r="S105"/>
      <c r="T105" s="233"/>
      <c r="U105" s="233"/>
      <c r="V105" s="244"/>
      <c r="Z105"/>
    </row>
    <row r="106" spans="2:26" x14ac:dyDescent="0.35">
      <c r="B106" s="425" t="s">
        <v>191</v>
      </c>
      <c r="C106" s="425"/>
      <c r="D106" s="425"/>
      <c r="E106" s="26" t="s">
        <v>192</v>
      </c>
      <c r="F106" s="26"/>
      <c r="G106" s="26"/>
      <c r="H106" s="26"/>
      <c r="I106" s="26"/>
      <c r="J106" s="26"/>
      <c r="K106" s="26"/>
      <c r="L106" s="27"/>
      <c r="M106" s="28"/>
      <c r="N106" s="258"/>
      <c r="O106" s="247"/>
      <c r="P106" s="29"/>
      <c r="Q106" s="5"/>
      <c r="R106"/>
      <c r="S106"/>
      <c r="T106" s="233"/>
      <c r="U106" s="233"/>
      <c r="V106" s="244"/>
      <c r="Z106"/>
    </row>
    <row r="107" spans="2:26" x14ac:dyDescent="0.35">
      <c r="B107" s="425" t="s">
        <v>193</v>
      </c>
      <c r="C107" s="425"/>
      <c r="D107" s="425"/>
      <c r="E107" s="26" t="s">
        <v>194</v>
      </c>
      <c r="F107" s="26"/>
      <c r="G107" s="26"/>
      <c r="H107" s="26"/>
      <c r="I107" s="26"/>
      <c r="J107" s="26"/>
      <c r="K107" s="26"/>
      <c r="L107" s="27"/>
      <c r="M107" s="28"/>
      <c r="N107" s="258"/>
      <c r="O107" s="247"/>
      <c r="P107" s="29"/>
      <c r="Q107" s="5"/>
      <c r="R107"/>
      <c r="S107"/>
      <c r="T107" s="233"/>
      <c r="U107" s="233"/>
      <c r="V107" s="244"/>
      <c r="Z107"/>
    </row>
    <row r="108" spans="2:26" x14ac:dyDescent="0.35">
      <c r="B108" s="425" t="s">
        <v>195</v>
      </c>
      <c r="C108" s="425"/>
      <c r="D108" s="425"/>
      <c r="E108" s="26" t="s">
        <v>196</v>
      </c>
      <c r="F108" s="26"/>
      <c r="G108" s="26"/>
      <c r="H108" s="26"/>
      <c r="I108" s="26"/>
      <c r="J108" s="26"/>
      <c r="K108" s="26"/>
      <c r="L108" s="27"/>
      <c r="M108" s="28"/>
      <c r="N108" s="258"/>
      <c r="O108" s="247"/>
      <c r="P108" s="29"/>
      <c r="Q108" s="5"/>
      <c r="R108"/>
      <c r="S108"/>
      <c r="T108" s="233"/>
      <c r="U108" s="233"/>
      <c r="V108" s="244"/>
      <c r="Z108"/>
    </row>
    <row r="109" spans="2:26" x14ac:dyDescent="0.35">
      <c r="B109" s="425" t="s">
        <v>197</v>
      </c>
      <c r="C109" s="425"/>
      <c r="D109" s="425"/>
      <c r="E109" s="26" t="s">
        <v>198</v>
      </c>
      <c r="F109" s="26"/>
      <c r="G109" s="26"/>
      <c r="H109" s="26"/>
      <c r="I109" s="26"/>
      <c r="J109" s="26"/>
      <c r="K109" s="26"/>
      <c r="L109" s="27"/>
      <c r="M109" s="28"/>
      <c r="N109" s="258"/>
      <c r="O109" s="247"/>
      <c r="P109" s="29"/>
      <c r="Q109" s="5"/>
      <c r="R109"/>
      <c r="S109"/>
      <c r="T109" s="233"/>
      <c r="U109" s="233"/>
      <c r="V109" s="244"/>
      <c r="Z109"/>
    </row>
    <row r="110" spans="2:26" x14ac:dyDescent="0.35">
      <c r="B110" s="25" t="s">
        <v>119</v>
      </c>
      <c r="C110" s="25"/>
      <c r="D110" s="25"/>
      <c r="E110" s="26" t="s">
        <v>188</v>
      </c>
      <c r="F110" s="26"/>
      <c r="G110" s="26"/>
      <c r="H110" s="26"/>
      <c r="I110" s="26"/>
      <c r="J110" s="26"/>
      <c r="K110" s="26"/>
      <c r="L110" s="27"/>
      <c r="M110" s="28"/>
      <c r="N110" s="258"/>
      <c r="O110" s="247"/>
      <c r="P110" s="29"/>
      <c r="Q110" s="5"/>
      <c r="R110"/>
      <c r="S110"/>
      <c r="T110" s="233"/>
      <c r="U110" s="233"/>
      <c r="V110" s="244"/>
      <c r="Z110"/>
    </row>
    <row r="111" spans="2:26" x14ac:dyDescent="0.35">
      <c r="B111" s="425" t="s">
        <v>199</v>
      </c>
      <c r="C111" s="425"/>
      <c r="D111" s="425"/>
      <c r="E111" s="2" t="s">
        <v>200</v>
      </c>
      <c r="F111" s="2"/>
      <c r="G111" s="2"/>
      <c r="H111" s="2"/>
      <c r="I111" s="2"/>
      <c r="J111" s="2"/>
      <c r="K111" s="2"/>
      <c r="L111" s="32"/>
      <c r="M111" s="33"/>
      <c r="N111" s="259"/>
      <c r="O111" s="248"/>
      <c r="P111" s="34"/>
      <c r="Q111" s="5"/>
      <c r="R111"/>
      <c r="S111"/>
      <c r="T111" s="233"/>
      <c r="U111" s="233"/>
      <c r="V111" s="244"/>
      <c r="Z111"/>
    </row>
    <row r="112" spans="2:26" x14ac:dyDescent="0.35">
      <c r="B112" s="425" t="s">
        <v>201</v>
      </c>
      <c r="C112" s="425"/>
      <c r="D112" s="425"/>
      <c r="E112" s="26" t="s">
        <v>202</v>
      </c>
      <c r="F112" s="26"/>
      <c r="G112" s="26"/>
      <c r="H112" s="26"/>
      <c r="I112" s="26"/>
      <c r="J112" s="26"/>
      <c r="K112" s="26"/>
      <c r="L112" s="27"/>
      <c r="M112" s="28"/>
      <c r="N112" s="258"/>
      <c r="O112" s="247"/>
      <c r="P112" s="29"/>
      <c r="Q112" s="5"/>
      <c r="R112"/>
      <c r="S112"/>
      <c r="T112" s="233"/>
      <c r="U112" s="233"/>
      <c r="V112" s="244"/>
      <c r="Z112"/>
    </row>
    <row r="113" spans="2:26" x14ac:dyDescent="0.35">
      <c r="B113" s="25" t="s">
        <v>121</v>
      </c>
      <c r="C113" s="25"/>
      <c r="D113" s="25"/>
      <c r="E113" s="26" t="s">
        <v>203</v>
      </c>
      <c r="F113" s="26"/>
      <c r="G113" s="26"/>
      <c r="H113" s="26"/>
      <c r="I113" s="26"/>
      <c r="J113" s="26"/>
      <c r="K113" s="26"/>
      <c r="L113" s="27"/>
      <c r="M113" s="28"/>
      <c r="N113" s="258"/>
      <c r="O113" s="247"/>
      <c r="P113" s="29"/>
      <c r="Q113" s="5"/>
      <c r="R113"/>
      <c r="S113"/>
      <c r="T113" s="233"/>
      <c r="U113" s="233"/>
      <c r="V113" s="244"/>
      <c r="Z113"/>
    </row>
    <row r="114" spans="2:26" x14ac:dyDescent="0.35">
      <c r="B114" s="25" t="s">
        <v>122</v>
      </c>
      <c r="C114" s="25"/>
      <c r="D114" s="25"/>
      <c r="E114" s="26" t="s">
        <v>203</v>
      </c>
      <c r="F114" s="26"/>
      <c r="G114" s="26"/>
      <c r="H114" s="26"/>
      <c r="I114" s="26"/>
      <c r="J114" s="26"/>
      <c r="K114" s="26"/>
      <c r="L114" s="27"/>
      <c r="M114" s="28"/>
      <c r="N114" s="258"/>
      <c r="O114" s="247"/>
      <c r="P114" s="29"/>
      <c r="Q114" s="5"/>
      <c r="R114"/>
      <c r="S114"/>
      <c r="T114" s="233"/>
      <c r="U114" s="233"/>
      <c r="V114" s="244"/>
      <c r="Z114"/>
    </row>
    <row r="115" spans="2:26" x14ac:dyDescent="0.35">
      <c r="B115" s="25" t="s">
        <v>123</v>
      </c>
      <c r="C115" s="25"/>
      <c r="D115" s="25"/>
      <c r="E115" s="26" t="s">
        <v>204</v>
      </c>
      <c r="F115" s="26"/>
      <c r="G115" s="26"/>
      <c r="H115" s="26"/>
      <c r="I115" s="26"/>
      <c r="J115" s="26"/>
      <c r="K115" s="26"/>
      <c r="L115" s="27"/>
      <c r="M115" s="28"/>
      <c r="N115" s="258"/>
      <c r="O115" s="247"/>
      <c r="P115" s="29"/>
      <c r="Q115" s="5"/>
      <c r="R115"/>
      <c r="S115"/>
      <c r="T115" s="233"/>
      <c r="U115" s="233"/>
      <c r="V115" s="244"/>
      <c r="Z115"/>
    </row>
    <row r="116" spans="2:26" x14ac:dyDescent="0.35">
      <c r="B116" s="446"/>
      <c r="C116" s="446"/>
      <c r="D116" s="446"/>
      <c r="M116" s="22"/>
      <c r="N116" s="260"/>
      <c r="O116" s="249"/>
      <c r="P116" s="249"/>
      <c r="Q116" s="24"/>
      <c r="R116" s="5"/>
      <c r="S116"/>
      <c r="T116"/>
      <c r="U116" s="233"/>
    </row>
    <row r="117" spans="2:26" x14ac:dyDescent="0.35">
      <c r="B117" s="426" t="str">
        <f ca="1">+_xlfn.CONCAT("Fuente: Superintendencia de Bancos de la República Dominicana ",YEAR(TODAY()))</f>
        <v>Fuente: Superintendencia de Bancos de la República Dominicana 2025</v>
      </c>
      <c r="C117" s="426"/>
      <c r="D117" s="426"/>
    </row>
    <row r="118" spans="2:26" x14ac:dyDescent="0.35">
      <c r="B118" s="391"/>
      <c r="C118" s="391"/>
      <c r="D118" s="391"/>
      <c r="E118" s="391"/>
    </row>
  </sheetData>
  <sheetProtection algorithmName="SHA-512" hashValue="y5BpDcfpITpj0gdj8Nr0p+MeYZJ35DvTyCctTxNw3daHtl6ER8hAsuGzeovdhUqTeHdHvo8YUz42lc3on50adg==" saltValue="8UjzuhpRDvn7ZkPeuQIePg==" spinCount="100000" sheet="1" objects="1" scenarios="1"/>
  <autoFilter ref="A9:AG84" xr:uid="{00000000-0001-0000-0300-000000000000}"/>
  <mergeCells count="43">
    <mergeCell ref="B118:E118"/>
    <mergeCell ref="B117:D117"/>
    <mergeCell ref="AA5:AG5"/>
    <mergeCell ref="AE6:AG7"/>
    <mergeCell ref="AA6:AC7"/>
    <mergeCell ref="T6:V7"/>
    <mergeCell ref="Q6:S7"/>
    <mergeCell ref="Q5:Z5"/>
    <mergeCell ref="M6:N7"/>
    <mergeCell ref="O6:P7"/>
    <mergeCell ref="B112:D112"/>
    <mergeCell ref="B116:D116"/>
    <mergeCell ref="B98:D98"/>
    <mergeCell ref="B99:D99"/>
    <mergeCell ref="B103:D103"/>
    <mergeCell ref="B104:D104"/>
    <mergeCell ref="B109:D109"/>
    <mergeCell ref="B111:D111"/>
    <mergeCell ref="B106:D106"/>
    <mergeCell ref="B107:D107"/>
    <mergeCell ref="B108:D108"/>
    <mergeCell ref="B100:D100"/>
    <mergeCell ref="B91:D91"/>
    <mergeCell ref="B92:D92"/>
    <mergeCell ref="B93:D93"/>
    <mergeCell ref="B95:D95"/>
    <mergeCell ref="B96:D96"/>
    <mergeCell ref="E105:P105"/>
    <mergeCell ref="H7:J7"/>
    <mergeCell ref="C6:E7"/>
    <mergeCell ref="F6:G7"/>
    <mergeCell ref="B3:AG3"/>
    <mergeCell ref="H6:L6"/>
    <mergeCell ref="C5:L5"/>
    <mergeCell ref="M5:P5"/>
    <mergeCell ref="B5:B8"/>
    <mergeCell ref="L7:L8"/>
    <mergeCell ref="K7:K8"/>
    <mergeCell ref="X6:X8"/>
    <mergeCell ref="W6:W8"/>
    <mergeCell ref="Z6:Z8"/>
    <mergeCell ref="Y6:Y8"/>
    <mergeCell ref="AD6:AD8"/>
  </mergeCells>
  <phoneticPr fontId="3" type="noConversion"/>
  <pageMargins left="0.7" right="0.7" top="0.75" bottom="0.75" header="0.3" footer="0.3"/>
  <pageSetup orientation="portrait" r:id="rId1"/>
  <ignoredErrors>
    <ignoredError sqref="K84" formula="1"/>
    <ignoredError sqref="M8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82C44"/>
  </sheetPr>
  <dimension ref="A1:W109"/>
  <sheetViews>
    <sheetView showGridLines="0" topLeftCell="A67" zoomScale="70" zoomScaleNormal="70" workbookViewId="0">
      <selection activeCell="B109" sqref="B109:E109"/>
    </sheetView>
  </sheetViews>
  <sheetFormatPr baseColWidth="10" defaultColWidth="9.1796875" defaultRowHeight="14.5" x14ac:dyDescent="0.35"/>
  <cols>
    <col min="1" max="1" width="1.453125" customWidth="1"/>
    <col min="2" max="2" width="16.453125" style="6" customWidth="1"/>
    <col min="3" max="3" width="22.1796875" customWidth="1"/>
    <col min="4" max="4" width="17.81640625" customWidth="1"/>
    <col min="5" max="5" width="13.26953125" customWidth="1"/>
    <col min="6" max="6" width="14.1796875" customWidth="1"/>
    <col min="7" max="7" width="12.26953125" customWidth="1"/>
    <col min="8" max="8" width="15.1796875" style="4" customWidth="1"/>
    <col min="9" max="9" width="9.26953125" style="4" customWidth="1"/>
    <col min="10" max="10" width="12.1796875" customWidth="1"/>
    <col min="11" max="11" width="14.453125" customWidth="1"/>
    <col min="12" max="12" width="15.54296875" style="4" bestFit="1" customWidth="1"/>
    <col min="13" max="13" width="12.453125" style="4" bestFit="1" customWidth="1"/>
    <col min="14" max="14" width="16.1796875" style="5" customWidth="1"/>
    <col min="15" max="15" width="16.81640625" style="5" customWidth="1"/>
    <col min="16" max="16" width="11.81640625" style="5" bestFit="1" customWidth="1"/>
    <col min="17" max="17" width="12.1796875" bestFit="1" customWidth="1"/>
    <col min="18" max="18" width="16.81640625" customWidth="1"/>
    <col min="19" max="19" width="17.1796875" customWidth="1"/>
    <col min="20" max="20" width="15.453125" customWidth="1"/>
    <col min="21" max="21" width="12" customWidth="1"/>
    <col min="22" max="22" width="14.453125" customWidth="1"/>
    <col min="23" max="23" width="18.26953125" customWidth="1"/>
  </cols>
  <sheetData>
    <row r="1" spans="2:23" ht="50.15" customHeight="1" x14ac:dyDescent="0.35"/>
    <row r="2" spans="2:23" ht="20.149999999999999" customHeight="1" x14ac:dyDescent="0.45">
      <c r="B2" s="13" t="s">
        <v>205</v>
      </c>
    </row>
    <row r="3" spans="2:23" ht="30" customHeight="1" x14ac:dyDescent="0.35">
      <c r="B3" s="447" t="s">
        <v>206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</row>
    <row r="4" spans="2:23" s="36" customFormat="1" ht="30" customHeight="1" x14ac:dyDescent="0.35">
      <c r="B4" s="40" t="s">
        <v>9</v>
      </c>
      <c r="C4" s="41" t="s">
        <v>207</v>
      </c>
      <c r="D4" s="41" t="s">
        <v>208</v>
      </c>
      <c r="E4" s="43" t="s">
        <v>209</v>
      </c>
      <c r="F4" s="43" t="s">
        <v>210</v>
      </c>
      <c r="G4" s="42" t="s">
        <v>211</v>
      </c>
      <c r="H4" s="44" t="s">
        <v>212</v>
      </c>
      <c r="I4" s="45" t="s">
        <v>213</v>
      </c>
      <c r="J4" s="41" t="s">
        <v>214</v>
      </c>
      <c r="K4" s="43" t="s">
        <v>215</v>
      </c>
      <c r="L4" s="46" t="s">
        <v>216</v>
      </c>
      <c r="M4" s="45" t="s">
        <v>217</v>
      </c>
      <c r="N4" s="47" t="s">
        <v>218</v>
      </c>
      <c r="O4" s="58" t="s">
        <v>219</v>
      </c>
      <c r="P4" s="48" t="s">
        <v>220</v>
      </c>
      <c r="Q4" s="49" t="s">
        <v>221</v>
      </c>
      <c r="R4" s="49" t="s">
        <v>222</v>
      </c>
      <c r="S4" s="49" t="s">
        <v>223</v>
      </c>
      <c r="T4" s="49" t="s">
        <v>224</v>
      </c>
      <c r="U4" s="49" t="s">
        <v>225</v>
      </c>
      <c r="V4" s="49" t="s">
        <v>226</v>
      </c>
      <c r="W4" s="49" t="s">
        <v>227</v>
      </c>
    </row>
    <row r="5" spans="2:23" s="61" customFormat="1" ht="15.5" x14ac:dyDescent="0.35">
      <c r="B5" s="69">
        <v>44044</v>
      </c>
      <c r="C5" s="62">
        <v>0</v>
      </c>
      <c r="D5" s="62">
        <v>0</v>
      </c>
      <c r="E5" s="62">
        <v>0</v>
      </c>
      <c r="F5" s="62">
        <v>1</v>
      </c>
      <c r="G5" s="62">
        <v>9</v>
      </c>
      <c r="H5" s="62">
        <v>0</v>
      </c>
      <c r="I5" s="63">
        <v>22</v>
      </c>
      <c r="J5" s="62">
        <v>33</v>
      </c>
      <c r="K5" s="62">
        <v>9</v>
      </c>
      <c r="L5" s="62">
        <v>0</v>
      </c>
      <c r="M5" s="62">
        <v>0</v>
      </c>
      <c r="N5" s="62">
        <v>5</v>
      </c>
      <c r="O5" s="62">
        <v>0</v>
      </c>
      <c r="P5" s="62">
        <v>2</v>
      </c>
      <c r="Q5" s="62">
        <v>7</v>
      </c>
      <c r="R5" s="62">
        <v>0</v>
      </c>
      <c r="S5" s="62">
        <v>12</v>
      </c>
      <c r="T5" s="62">
        <v>0</v>
      </c>
      <c r="U5" s="62">
        <v>13</v>
      </c>
      <c r="V5" s="62">
        <v>1</v>
      </c>
      <c r="W5" s="62">
        <v>15</v>
      </c>
    </row>
    <row r="6" spans="2:23" s="61" customFormat="1" ht="15.5" x14ac:dyDescent="0.35">
      <c r="B6" s="69">
        <v>44075</v>
      </c>
      <c r="C6" s="62">
        <v>0</v>
      </c>
      <c r="D6" s="62">
        <v>3</v>
      </c>
      <c r="E6" s="62">
        <v>3</v>
      </c>
      <c r="F6" s="62">
        <v>1</v>
      </c>
      <c r="G6" s="62">
        <v>9</v>
      </c>
      <c r="H6" s="62">
        <v>0</v>
      </c>
      <c r="I6" s="62">
        <v>26</v>
      </c>
      <c r="J6" s="62">
        <v>41</v>
      </c>
      <c r="K6" s="62">
        <v>4</v>
      </c>
      <c r="L6" s="62">
        <v>2</v>
      </c>
      <c r="M6" s="62">
        <v>2</v>
      </c>
      <c r="N6" s="62">
        <v>2</v>
      </c>
      <c r="O6" s="62">
        <v>0</v>
      </c>
      <c r="P6" s="62">
        <v>3</v>
      </c>
      <c r="Q6" s="62">
        <v>13</v>
      </c>
      <c r="R6" s="62">
        <v>0</v>
      </c>
      <c r="S6" s="62">
        <v>34</v>
      </c>
      <c r="T6" s="62">
        <v>2</v>
      </c>
      <c r="U6" s="62">
        <v>20</v>
      </c>
      <c r="V6" s="62">
        <v>1</v>
      </c>
      <c r="W6" s="62">
        <v>18</v>
      </c>
    </row>
    <row r="7" spans="2:23" s="66" customFormat="1" ht="15.5" x14ac:dyDescent="0.35">
      <c r="B7" s="65" t="s">
        <v>146</v>
      </c>
      <c r="C7" s="67">
        <f t="shared" ref="C7:W7" si="0">+SUM(C4:C6)</f>
        <v>0</v>
      </c>
      <c r="D7" s="67">
        <f t="shared" si="0"/>
        <v>3</v>
      </c>
      <c r="E7" s="67">
        <f t="shared" si="0"/>
        <v>3</v>
      </c>
      <c r="F7" s="67">
        <f t="shared" si="0"/>
        <v>2</v>
      </c>
      <c r="G7" s="67">
        <f t="shared" si="0"/>
        <v>18</v>
      </c>
      <c r="H7" s="67">
        <f t="shared" si="0"/>
        <v>0</v>
      </c>
      <c r="I7" s="67">
        <f t="shared" si="0"/>
        <v>48</v>
      </c>
      <c r="J7" s="67">
        <f t="shared" si="0"/>
        <v>74</v>
      </c>
      <c r="K7" s="67">
        <f t="shared" si="0"/>
        <v>13</v>
      </c>
      <c r="L7" s="67">
        <f t="shared" si="0"/>
        <v>2</v>
      </c>
      <c r="M7" s="67">
        <f t="shared" si="0"/>
        <v>2</v>
      </c>
      <c r="N7" s="67">
        <f t="shared" si="0"/>
        <v>7</v>
      </c>
      <c r="O7" s="67">
        <f t="shared" si="0"/>
        <v>0</v>
      </c>
      <c r="P7" s="67">
        <f t="shared" si="0"/>
        <v>5</v>
      </c>
      <c r="Q7" s="67">
        <f t="shared" si="0"/>
        <v>20</v>
      </c>
      <c r="R7" s="67">
        <f t="shared" si="0"/>
        <v>0</v>
      </c>
      <c r="S7" s="67">
        <f t="shared" si="0"/>
        <v>46</v>
      </c>
      <c r="T7" s="67">
        <f t="shared" si="0"/>
        <v>2</v>
      </c>
      <c r="U7" s="67">
        <f t="shared" si="0"/>
        <v>33</v>
      </c>
      <c r="V7" s="67">
        <f t="shared" si="0"/>
        <v>2</v>
      </c>
      <c r="W7" s="67">
        <f t="shared" si="0"/>
        <v>33</v>
      </c>
    </row>
    <row r="8" spans="2:23" s="66" customFormat="1" ht="15.5" x14ac:dyDescent="0.35">
      <c r="B8" s="69">
        <v>44105</v>
      </c>
      <c r="C8" s="62">
        <v>0</v>
      </c>
      <c r="D8" s="62">
        <v>1</v>
      </c>
      <c r="E8" s="62">
        <v>0</v>
      </c>
      <c r="F8" s="62">
        <v>1</v>
      </c>
      <c r="G8" s="62">
        <v>10</v>
      </c>
      <c r="H8" s="62">
        <v>1</v>
      </c>
      <c r="I8" s="62">
        <v>46</v>
      </c>
      <c r="J8" s="62">
        <v>57</v>
      </c>
      <c r="K8" s="62">
        <v>5</v>
      </c>
      <c r="L8" s="62">
        <v>1</v>
      </c>
      <c r="M8" s="62">
        <v>3</v>
      </c>
      <c r="N8" s="62">
        <v>3</v>
      </c>
      <c r="O8" s="62">
        <v>1</v>
      </c>
      <c r="P8" s="62">
        <v>1</v>
      </c>
      <c r="Q8" s="62">
        <v>5</v>
      </c>
      <c r="R8" s="62">
        <v>0</v>
      </c>
      <c r="S8" s="62">
        <v>35</v>
      </c>
      <c r="T8" s="62">
        <v>0</v>
      </c>
      <c r="U8" s="62">
        <v>20</v>
      </c>
      <c r="V8" s="62">
        <v>0</v>
      </c>
      <c r="W8" s="62">
        <v>21</v>
      </c>
    </row>
    <row r="9" spans="2:23" s="66" customFormat="1" ht="15.5" x14ac:dyDescent="0.35">
      <c r="B9" s="69">
        <v>44136</v>
      </c>
      <c r="C9" s="62">
        <v>1</v>
      </c>
      <c r="D9" s="62">
        <v>0</v>
      </c>
      <c r="E9" s="62">
        <v>0</v>
      </c>
      <c r="F9" s="62">
        <v>1</v>
      </c>
      <c r="G9" s="62">
        <v>8</v>
      </c>
      <c r="H9" s="62">
        <v>1</v>
      </c>
      <c r="I9" s="62">
        <v>35</v>
      </c>
      <c r="J9" s="62">
        <v>83</v>
      </c>
      <c r="K9" s="62">
        <v>3</v>
      </c>
      <c r="L9" s="62">
        <v>0</v>
      </c>
      <c r="M9" s="62">
        <v>5</v>
      </c>
      <c r="N9" s="62">
        <v>6</v>
      </c>
      <c r="O9" s="62">
        <v>0</v>
      </c>
      <c r="P9" s="62">
        <v>0</v>
      </c>
      <c r="Q9" s="62">
        <v>9</v>
      </c>
      <c r="R9" s="62">
        <v>0</v>
      </c>
      <c r="S9" s="62">
        <v>38</v>
      </c>
      <c r="T9" s="62">
        <v>1</v>
      </c>
      <c r="U9" s="62">
        <v>18</v>
      </c>
      <c r="V9" s="62">
        <v>1</v>
      </c>
      <c r="W9" s="62">
        <v>25</v>
      </c>
    </row>
    <row r="10" spans="2:23" s="66" customFormat="1" ht="15.5" x14ac:dyDescent="0.35">
      <c r="B10" s="69">
        <v>44166</v>
      </c>
      <c r="C10" s="62">
        <v>1</v>
      </c>
      <c r="D10" s="62">
        <v>2</v>
      </c>
      <c r="E10" s="62">
        <v>1</v>
      </c>
      <c r="F10" s="62">
        <v>6</v>
      </c>
      <c r="G10" s="62">
        <v>11</v>
      </c>
      <c r="H10" s="62">
        <v>2</v>
      </c>
      <c r="I10" s="62">
        <v>27</v>
      </c>
      <c r="J10" s="62">
        <v>132</v>
      </c>
      <c r="K10" s="62">
        <v>7</v>
      </c>
      <c r="L10" s="62">
        <v>0</v>
      </c>
      <c r="M10" s="62">
        <v>3</v>
      </c>
      <c r="N10" s="62">
        <v>8</v>
      </c>
      <c r="O10" s="62">
        <v>0</v>
      </c>
      <c r="P10" s="62">
        <v>4</v>
      </c>
      <c r="Q10" s="62">
        <v>14</v>
      </c>
      <c r="R10" s="62">
        <v>0</v>
      </c>
      <c r="S10" s="62">
        <v>24</v>
      </c>
      <c r="T10" s="62">
        <v>0</v>
      </c>
      <c r="U10" s="62">
        <v>28</v>
      </c>
      <c r="V10" s="62">
        <v>1</v>
      </c>
      <c r="W10" s="62">
        <v>25</v>
      </c>
    </row>
    <row r="11" spans="2:23" s="66" customFormat="1" ht="15.5" x14ac:dyDescent="0.35">
      <c r="B11" s="65" t="s">
        <v>147</v>
      </c>
      <c r="C11" s="68">
        <f t="shared" ref="C11:W11" si="1">+SUM(C8:C10)</f>
        <v>2</v>
      </c>
      <c r="D11" s="67">
        <f t="shared" si="1"/>
        <v>3</v>
      </c>
      <c r="E11" s="67">
        <f t="shared" si="1"/>
        <v>1</v>
      </c>
      <c r="F11" s="67">
        <f t="shared" si="1"/>
        <v>8</v>
      </c>
      <c r="G11" s="67">
        <f t="shared" si="1"/>
        <v>29</v>
      </c>
      <c r="H11" s="67">
        <f t="shared" si="1"/>
        <v>4</v>
      </c>
      <c r="I11" s="67">
        <f t="shared" si="1"/>
        <v>108</v>
      </c>
      <c r="J11" s="67">
        <f t="shared" si="1"/>
        <v>272</v>
      </c>
      <c r="K11" s="67">
        <f t="shared" si="1"/>
        <v>15</v>
      </c>
      <c r="L11" s="67">
        <f t="shared" si="1"/>
        <v>1</v>
      </c>
      <c r="M11" s="67">
        <f t="shared" si="1"/>
        <v>11</v>
      </c>
      <c r="N11" s="67">
        <f t="shared" si="1"/>
        <v>17</v>
      </c>
      <c r="O11" s="67">
        <f t="shared" si="1"/>
        <v>1</v>
      </c>
      <c r="P11" s="67">
        <f t="shared" si="1"/>
        <v>5</v>
      </c>
      <c r="Q11" s="67">
        <f t="shared" si="1"/>
        <v>28</v>
      </c>
      <c r="R11" s="67">
        <f t="shared" si="1"/>
        <v>0</v>
      </c>
      <c r="S11" s="67">
        <f t="shared" si="1"/>
        <v>97</v>
      </c>
      <c r="T11" s="67">
        <f t="shared" si="1"/>
        <v>1</v>
      </c>
      <c r="U11" s="67">
        <f t="shared" si="1"/>
        <v>66</v>
      </c>
      <c r="V11" s="67">
        <f t="shared" si="1"/>
        <v>2</v>
      </c>
      <c r="W11" s="67">
        <f t="shared" si="1"/>
        <v>71</v>
      </c>
    </row>
    <row r="12" spans="2:23" s="66" customFormat="1" ht="15.5" x14ac:dyDescent="0.35">
      <c r="B12" s="69">
        <v>44197</v>
      </c>
      <c r="C12" s="62">
        <v>0</v>
      </c>
      <c r="D12" s="62">
        <v>5</v>
      </c>
      <c r="E12" s="62">
        <v>2</v>
      </c>
      <c r="F12" s="62">
        <v>6</v>
      </c>
      <c r="G12" s="62">
        <v>19</v>
      </c>
      <c r="H12" s="62">
        <v>2</v>
      </c>
      <c r="I12" s="62">
        <v>18</v>
      </c>
      <c r="J12" s="62">
        <v>112</v>
      </c>
      <c r="K12" s="62">
        <v>11</v>
      </c>
      <c r="L12" s="62">
        <v>1</v>
      </c>
      <c r="M12" s="62">
        <v>2</v>
      </c>
      <c r="N12" s="62">
        <v>13</v>
      </c>
      <c r="O12" s="62">
        <v>0</v>
      </c>
      <c r="P12" s="62">
        <v>3</v>
      </c>
      <c r="Q12" s="62">
        <v>21</v>
      </c>
      <c r="R12" s="62">
        <v>1</v>
      </c>
      <c r="S12" s="62">
        <v>10</v>
      </c>
      <c r="T12" s="62">
        <v>0</v>
      </c>
      <c r="U12" s="62">
        <v>30</v>
      </c>
      <c r="V12" s="62">
        <v>2</v>
      </c>
      <c r="W12" s="62">
        <v>27</v>
      </c>
    </row>
    <row r="13" spans="2:23" s="66" customFormat="1" ht="15.5" x14ac:dyDescent="0.35">
      <c r="B13" s="69">
        <v>44228</v>
      </c>
      <c r="C13" s="62">
        <v>1</v>
      </c>
      <c r="D13" s="62">
        <v>3</v>
      </c>
      <c r="E13" s="62">
        <v>2</v>
      </c>
      <c r="F13" s="62">
        <v>3</v>
      </c>
      <c r="G13" s="62">
        <v>12</v>
      </c>
      <c r="H13" s="62">
        <v>2</v>
      </c>
      <c r="I13" s="62">
        <v>21</v>
      </c>
      <c r="J13" s="62">
        <v>124</v>
      </c>
      <c r="K13" s="62">
        <v>10</v>
      </c>
      <c r="L13" s="62">
        <v>0</v>
      </c>
      <c r="M13" s="62">
        <v>4</v>
      </c>
      <c r="N13" s="62">
        <v>15</v>
      </c>
      <c r="O13" s="62">
        <v>2</v>
      </c>
      <c r="P13" s="62">
        <v>2</v>
      </c>
      <c r="Q13" s="62">
        <v>11</v>
      </c>
      <c r="R13" s="62">
        <v>0</v>
      </c>
      <c r="S13" s="62">
        <v>36</v>
      </c>
      <c r="T13" s="62">
        <v>1</v>
      </c>
      <c r="U13" s="62">
        <v>34</v>
      </c>
      <c r="V13" s="62">
        <v>0</v>
      </c>
      <c r="W13" s="62">
        <v>29</v>
      </c>
    </row>
    <row r="14" spans="2:23" s="66" customFormat="1" ht="15.5" x14ac:dyDescent="0.35">
      <c r="B14" s="69">
        <v>44256</v>
      </c>
      <c r="C14" s="62">
        <v>0</v>
      </c>
      <c r="D14" s="62">
        <v>3</v>
      </c>
      <c r="E14" s="62">
        <v>2</v>
      </c>
      <c r="F14" s="62">
        <v>3</v>
      </c>
      <c r="G14" s="62">
        <v>19</v>
      </c>
      <c r="H14" s="62">
        <v>1</v>
      </c>
      <c r="I14" s="62">
        <v>31</v>
      </c>
      <c r="J14" s="62">
        <v>172</v>
      </c>
      <c r="K14" s="62">
        <v>15</v>
      </c>
      <c r="L14" s="62">
        <v>2</v>
      </c>
      <c r="M14" s="62">
        <v>8</v>
      </c>
      <c r="N14" s="62">
        <v>13</v>
      </c>
      <c r="O14" s="62">
        <v>3</v>
      </c>
      <c r="P14" s="62">
        <v>2</v>
      </c>
      <c r="Q14" s="62">
        <v>29</v>
      </c>
      <c r="R14" s="62">
        <v>0</v>
      </c>
      <c r="S14" s="62">
        <v>19</v>
      </c>
      <c r="T14" s="62">
        <v>2</v>
      </c>
      <c r="U14" s="62">
        <v>18</v>
      </c>
      <c r="V14" s="62">
        <v>2</v>
      </c>
      <c r="W14" s="62">
        <v>33</v>
      </c>
    </row>
    <row r="15" spans="2:23" s="66" customFormat="1" ht="15.5" x14ac:dyDescent="0.35">
      <c r="B15" s="65" t="s">
        <v>148</v>
      </c>
      <c r="C15" s="67">
        <f t="shared" ref="C15:W15" si="2">+SUM(C12:C14)</f>
        <v>1</v>
      </c>
      <c r="D15" s="67">
        <f t="shared" si="2"/>
        <v>11</v>
      </c>
      <c r="E15" s="67">
        <f t="shared" si="2"/>
        <v>6</v>
      </c>
      <c r="F15" s="67">
        <f t="shared" si="2"/>
        <v>12</v>
      </c>
      <c r="G15" s="67">
        <f t="shared" si="2"/>
        <v>50</v>
      </c>
      <c r="H15" s="67">
        <f t="shared" si="2"/>
        <v>5</v>
      </c>
      <c r="I15" s="67">
        <f t="shared" si="2"/>
        <v>70</v>
      </c>
      <c r="J15" s="67">
        <f t="shared" si="2"/>
        <v>408</v>
      </c>
      <c r="K15" s="67">
        <f t="shared" si="2"/>
        <v>36</v>
      </c>
      <c r="L15" s="67">
        <f t="shared" si="2"/>
        <v>3</v>
      </c>
      <c r="M15" s="67">
        <f t="shared" si="2"/>
        <v>14</v>
      </c>
      <c r="N15" s="67">
        <f t="shared" si="2"/>
        <v>41</v>
      </c>
      <c r="O15" s="67">
        <f t="shared" si="2"/>
        <v>5</v>
      </c>
      <c r="P15" s="67">
        <f t="shared" si="2"/>
        <v>7</v>
      </c>
      <c r="Q15" s="67">
        <f t="shared" si="2"/>
        <v>61</v>
      </c>
      <c r="R15" s="67">
        <f t="shared" si="2"/>
        <v>1</v>
      </c>
      <c r="S15" s="67">
        <f t="shared" si="2"/>
        <v>65</v>
      </c>
      <c r="T15" s="67">
        <f t="shared" si="2"/>
        <v>3</v>
      </c>
      <c r="U15" s="67">
        <f t="shared" si="2"/>
        <v>82</v>
      </c>
      <c r="V15" s="67">
        <f t="shared" si="2"/>
        <v>4</v>
      </c>
      <c r="W15" s="67">
        <f t="shared" si="2"/>
        <v>89</v>
      </c>
    </row>
    <row r="16" spans="2:23" s="66" customFormat="1" ht="15.5" x14ac:dyDescent="0.35">
      <c r="B16" s="69">
        <v>44287</v>
      </c>
      <c r="C16" s="62">
        <v>2</v>
      </c>
      <c r="D16" s="62">
        <v>2</v>
      </c>
      <c r="E16" s="62">
        <v>1</v>
      </c>
      <c r="F16" s="62">
        <v>8</v>
      </c>
      <c r="G16" s="62">
        <v>24</v>
      </c>
      <c r="H16" s="62">
        <v>0</v>
      </c>
      <c r="I16" s="62">
        <v>5</v>
      </c>
      <c r="J16" s="62">
        <v>173</v>
      </c>
      <c r="K16" s="62">
        <v>20</v>
      </c>
      <c r="L16" s="62">
        <v>3</v>
      </c>
      <c r="M16" s="62">
        <v>6</v>
      </c>
      <c r="N16" s="62">
        <v>23</v>
      </c>
      <c r="O16" s="62">
        <v>1</v>
      </c>
      <c r="P16" s="62">
        <v>0</v>
      </c>
      <c r="Q16" s="62">
        <v>31</v>
      </c>
      <c r="R16" s="62">
        <v>1</v>
      </c>
      <c r="S16" s="62">
        <v>13</v>
      </c>
      <c r="T16" s="62">
        <v>0</v>
      </c>
      <c r="U16" s="62">
        <v>7</v>
      </c>
      <c r="V16" s="62">
        <v>2</v>
      </c>
      <c r="W16" s="62">
        <v>34</v>
      </c>
    </row>
    <row r="17" spans="2:23" s="66" customFormat="1" ht="15.5" x14ac:dyDescent="0.35">
      <c r="B17" s="69">
        <v>44317</v>
      </c>
      <c r="C17" s="62">
        <v>0</v>
      </c>
      <c r="D17" s="62">
        <v>3</v>
      </c>
      <c r="E17" s="62">
        <v>1</v>
      </c>
      <c r="F17" s="62">
        <v>4</v>
      </c>
      <c r="G17" s="62">
        <v>12</v>
      </c>
      <c r="H17" s="62">
        <v>1</v>
      </c>
      <c r="I17" s="62">
        <v>20</v>
      </c>
      <c r="J17" s="62">
        <v>178</v>
      </c>
      <c r="K17" s="62">
        <v>23</v>
      </c>
      <c r="L17" s="62">
        <v>1</v>
      </c>
      <c r="M17" s="62">
        <v>10</v>
      </c>
      <c r="N17" s="62">
        <v>19</v>
      </c>
      <c r="O17" s="62">
        <v>2</v>
      </c>
      <c r="P17" s="62">
        <v>1</v>
      </c>
      <c r="Q17" s="62">
        <v>28</v>
      </c>
      <c r="R17" s="62">
        <v>1</v>
      </c>
      <c r="S17" s="62">
        <v>22</v>
      </c>
      <c r="T17" s="62">
        <v>0</v>
      </c>
      <c r="U17" s="62">
        <v>7</v>
      </c>
      <c r="V17" s="62">
        <v>4</v>
      </c>
      <c r="W17" s="62">
        <v>33</v>
      </c>
    </row>
    <row r="18" spans="2:23" s="66" customFormat="1" ht="15.5" x14ac:dyDescent="0.35">
      <c r="B18" s="69">
        <v>44348</v>
      </c>
      <c r="C18" s="64">
        <v>4</v>
      </c>
      <c r="D18" s="64">
        <v>2</v>
      </c>
      <c r="E18" s="64">
        <v>3</v>
      </c>
      <c r="F18" s="64">
        <v>5</v>
      </c>
      <c r="G18" s="64">
        <v>17</v>
      </c>
      <c r="H18" s="64">
        <v>1</v>
      </c>
      <c r="I18" s="64">
        <v>12</v>
      </c>
      <c r="J18" s="64">
        <v>179</v>
      </c>
      <c r="K18" s="64">
        <v>26</v>
      </c>
      <c r="L18" s="64">
        <v>1</v>
      </c>
      <c r="M18" s="64">
        <v>6</v>
      </c>
      <c r="N18" s="64">
        <v>16</v>
      </c>
      <c r="O18" s="64">
        <v>6</v>
      </c>
      <c r="P18" s="64">
        <v>2</v>
      </c>
      <c r="Q18" s="64">
        <v>28</v>
      </c>
      <c r="R18" s="64">
        <v>1</v>
      </c>
      <c r="S18" s="64">
        <v>16</v>
      </c>
      <c r="T18" s="64">
        <v>1</v>
      </c>
      <c r="U18" s="64">
        <v>6</v>
      </c>
      <c r="V18" s="64">
        <v>3</v>
      </c>
      <c r="W18" s="64">
        <v>39</v>
      </c>
    </row>
    <row r="19" spans="2:23" s="66" customFormat="1" ht="15.5" x14ac:dyDescent="0.35">
      <c r="B19" s="65" t="s">
        <v>149</v>
      </c>
      <c r="C19" s="67">
        <f t="shared" ref="C19:W19" si="3">+SUM(C16:C18)</f>
        <v>6</v>
      </c>
      <c r="D19" s="67">
        <f t="shared" si="3"/>
        <v>7</v>
      </c>
      <c r="E19" s="67">
        <f t="shared" si="3"/>
        <v>5</v>
      </c>
      <c r="F19" s="67">
        <f t="shared" si="3"/>
        <v>17</v>
      </c>
      <c r="G19" s="67">
        <f t="shared" si="3"/>
        <v>53</v>
      </c>
      <c r="H19" s="67">
        <f t="shared" si="3"/>
        <v>2</v>
      </c>
      <c r="I19" s="67">
        <f t="shared" si="3"/>
        <v>37</v>
      </c>
      <c r="J19" s="67">
        <f t="shared" si="3"/>
        <v>530</v>
      </c>
      <c r="K19" s="67">
        <f t="shared" si="3"/>
        <v>69</v>
      </c>
      <c r="L19" s="67">
        <f t="shared" si="3"/>
        <v>5</v>
      </c>
      <c r="M19" s="67">
        <f t="shared" si="3"/>
        <v>22</v>
      </c>
      <c r="N19" s="67">
        <f t="shared" si="3"/>
        <v>58</v>
      </c>
      <c r="O19" s="67">
        <f t="shared" si="3"/>
        <v>9</v>
      </c>
      <c r="P19" s="67">
        <f t="shared" si="3"/>
        <v>3</v>
      </c>
      <c r="Q19" s="67">
        <f t="shared" si="3"/>
        <v>87</v>
      </c>
      <c r="R19" s="67">
        <f t="shared" si="3"/>
        <v>3</v>
      </c>
      <c r="S19" s="67">
        <f t="shared" si="3"/>
        <v>51</v>
      </c>
      <c r="T19" s="67">
        <f t="shared" si="3"/>
        <v>1</v>
      </c>
      <c r="U19" s="67">
        <f t="shared" si="3"/>
        <v>20</v>
      </c>
      <c r="V19" s="67">
        <f t="shared" si="3"/>
        <v>9</v>
      </c>
      <c r="W19" s="67">
        <f t="shared" si="3"/>
        <v>106</v>
      </c>
    </row>
    <row r="20" spans="2:23" s="66" customFormat="1" ht="15.5" x14ac:dyDescent="0.35">
      <c r="B20" s="69">
        <v>44378</v>
      </c>
      <c r="C20" s="62">
        <v>3</v>
      </c>
      <c r="D20" s="62">
        <v>4</v>
      </c>
      <c r="E20" s="62">
        <v>0</v>
      </c>
      <c r="F20" s="62">
        <v>4</v>
      </c>
      <c r="G20" s="62">
        <v>16</v>
      </c>
      <c r="H20" s="62">
        <v>1</v>
      </c>
      <c r="I20" s="62">
        <v>15</v>
      </c>
      <c r="J20" s="62">
        <v>206</v>
      </c>
      <c r="K20" s="62">
        <v>30</v>
      </c>
      <c r="L20" s="62">
        <v>0</v>
      </c>
      <c r="M20" s="62">
        <v>8</v>
      </c>
      <c r="N20" s="62">
        <v>26</v>
      </c>
      <c r="O20" s="62">
        <v>3</v>
      </c>
      <c r="P20" s="62">
        <v>2</v>
      </c>
      <c r="Q20" s="62">
        <v>37</v>
      </c>
      <c r="R20" s="62">
        <v>0</v>
      </c>
      <c r="S20" s="62">
        <v>13</v>
      </c>
      <c r="T20" s="62">
        <v>0</v>
      </c>
      <c r="U20" s="62">
        <v>5</v>
      </c>
      <c r="V20" s="62">
        <v>4</v>
      </c>
      <c r="W20" s="62">
        <v>38</v>
      </c>
    </row>
    <row r="21" spans="2:23" s="66" customFormat="1" ht="15.5" x14ac:dyDescent="0.35">
      <c r="B21" s="69">
        <v>44409</v>
      </c>
      <c r="C21" s="62">
        <v>1</v>
      </c>
      <c r="D21" s="62">
        <v>1</v>
      </c>
      <c r="E21" s="62">
        <v>1</v>
      </c>
      <c r="F21" s="62">
        <v>2</v>
      </c>
      <c r="G21" s="62">
        <v>11</v>
      </c>
      <c r="H21" s="62">
        <v>1</v>
      </c>
      <c r="I21" s="62">
        <v>23</v>
      </c>
      <c r="J21" s="62">
        <v>186</v>
      </c>
      <c r="K21" s="62">
        <v>21</v>
      </c>
      <c r="L21" s="62">
        <v>1</v>
      </c>
      <c r="M21" s="62">
        <v>13</v>
      </c>
      <c r="N21" s="62">
        <v>19</v>
      </c>
      <c r="O21" s="62">
        <v>4</v>
      </c>
      <c r="P21" s="62">
        <v>2</v>
      </c>
      <c r="Q21" s="62">
        <v>32</v>
      </c>
      <c r="R21" s="62">
        <v>0</v>
      </c>
      <c r="S21" s="62">
        <v>9</v>
      </c>
      <c r="T21" s="62">
        <v>0</v>
      </c>
      <c r="U21" s="62">
        <v>6</v>
      </c>
      <c r="V21" s="62">
        <v>4</v>
      </c>
      <c r="W21" s="62">
        <v>35</v>
      </c>
    </row>
    <row r="22" spans="2:23" s="66" customFormat="1" ht="15.5" x14ac:dyDescent="0.35">
      <c r="B22" s="69">
        <v>44440</v>
      </c>
      <c r="C22" s="64">
        <v>0</v>
      </c>
      <c r="D22" s="64">
        <v>2</v>
      </c>
      <c r="E22" s="64">
        <v>1</v>
      </c>
      <c r="F22" s="64">
        <v>4</v>
      </c>
      <c r="G22" s="64">
        <v>11</v>
      </c>
      <c r="H22" s="64">
        <v>0</v>
      </c>
      <c r="I22" s="64">
        <v>12</v>
      </c>
      <c r="J22" s="64">
        <v>166</v>
      </c>
      <c r="K22" s="64">
        <v>29</v>
      </c>
      <c r="L22" s="64">
        <v>2</v>
      </c>
      <c r="M22" s="64">
        <v>10</v>
      </c>
      <c r="N22" s="64">
        <v>21</v>
      </c>
      <c r="O22" s="64">
        <v>5</v>
      </c>
      <c r="P22" s="64">
        <v>2</v>
      </c>
      <c r="Q22" s="64">
        <v>28</v>
      </c>
      <c r="R22" s="64">
        <v>0</v>
      </c>
      <c r="S22" s="64">
        <v>12</v>
      </c>
      <c r="T22" s="64">
        <v>0</v>
      </c>
      <c r="U22" s="64">
        <v>1</v>
      </c>
      <c r="V22" s="64">
        <v>3</v>
      </c>
      <c r="W22" s="64">
        <v>34</v>
      </c>
    </row>
    <row r="23" spans="2:23" s="66" customFormat="1" ht="15.5" x14ac:dyDescent="0.35">
      <c r="B23" s="65" t="s">
        <v>150</v>
      </c>
      <c r="C23" s="67">
        <f t="shared" ref="C23:W23" si="4">+SUM(C20:C22)</f>
        <v>4</v>
      </c>
      <c r="D23" s="67">
        <f t="shared" si="4"/>
        <v>7</v>
      </c>
      <c r="E23" s="67">
        <f t="shared" si="4"/>
        <v>2</v>
      </c>
      <c r="F23" s="67">
        <f t="shared" si="4"/>
        <v>10</v>
      </c>
      <c r="G23" s="67">
        <f t="shared" si="4"/>
        <v>38</v>
      </c>
      <c r="H23" s="67">
        <f t="shared" si="4"/>
        <v>2</v>
      </c>
      <c r="I23" s="67">
        <f t="shared" si="4"/>
        <v>50</v>
      </c>
      <c r="J23" s="67">
        <f t="shared" si="4"/>
        <v>558</v>
      </c>
      <c r="K23" s="67">
        <f t="shared" si="4"/>
        <v>80</v>
      </c>
      <c r="L23" s="67">
        <f t="shared" si="4"/>
        <v>3</v>
      </c>
      <c r="M23" s="67">
        <f t="shared" si="4"/>
        <v>31</v>
      </c>
      <c r="N23" s="67">
        <f t="shared" si="4"/>
        <v>66</v>
      </c>
      <c r="O23" s="67">
        <f t="shared" si="4"/>
        <v>12</v>
      </c>
      <c r="P23" s="67">
        <f t="shared" si="4"/>
        <v>6</v>
      </c>
      <c r="Q23" s="67">
        <f t="shared" si="4"/>
        <v>97</v>
      </c>
      <c r="R23" s="67">
        <f t="shared" si="4"/>
        <v>0</v>
      </c>
      <c r="S23" s="67">
        <f t="shared" si="4"/>
        <v>34</v>
      </c>
      <c r="T23" s="67">
        <f t="shared" si="4"/>
        <v>0</v>
      </c>
      <c r="U23" s="67">
        <f t="shared" si="4"/>
        <v>12</v>
      </c>
      <c r="V23" s="67">
        <f t="shared" si="4"/>
        <v>11</v>
      </c>
      <c r="W23" s="67">
        <f t="shared" si="4"/>
        <v>107</v>
      </c>
    </row>
    <row r="24" spans="2:23" s="66" customFormat="1" ht="15.5" x14ac:dyDescent="0.35">
      <c r="B24" s="69">
        <v>44470</v>
      </c>
      <c r="C24" s="62">
        <v>3</v>
      </c>
      <c r="D24" s="62">
        <v>0</v>
      </c>
      <c r="E24" s="62">
        <v>0</v>
      </c>
      <c r="F24" s="62">
        <v>9</v>
      </c>
      <c r="G24" s="62">
        <v>16</v>
      </c>
      <c r="H24" s="62">
        <v>0</v>
      </c>
      <c r="I24" s="62">
        <v>9</v>
      </c>
      <c r="J24" s="62">
        <v>162</v>
      </c>
      <c r="K24" s="62">
        <v>28</v>
      </c>
      <c r="L24" s="62">
        <v>0</v>
      </c>
      <c r="M24" s="62">
        <v>3</v>
      </c>
      <c r="N24" s="62">
        <v>16</v>
      </c>
      <c r="O24" s="62">
        <v>3</v>
      </c>
      <c r="P24" s="62">
        <v>0</v>
      </c>
      <c r="Q24" s="62">
        <v>19</v>
      </c>
      <c r="R24" s="62">
        <v>0</v>
      </c>
      <c r="S24" s="62">
        <v>9</v>
      </c>
      <c r="T24" s="62">
        <v>0</v>
      </c>
      <c r="U24" s="62">
        <v>3</v>
      </c>
      <c r="V24" s="62">
        <v>0</v>
      </c>
      <c r="W24" s="62">
        <v>28</v>
      </c>
    </row>
    <row r="25" spans="2:23" s="66" customFormat="1" ht="15.5" x14ac:dyDescent="0.35">
      <c r="B25" s="69">
        <v>44501</v>
      </c>
      <c r="C25" s="62">
        <v>3</v>
      </c>
      <c r="D25" s="62">
        <v>1</v>
      </c>
      <c r="E25" s="62">
        <v>5</v>
      </c>
      <c r="F25" s="62">
        <v>9</v>
      </c>
      <c r="G25" s="62">
        <v>15</v>
      </c>
      <c r="H25" s="62">
        <v>0</v>
      </c>
      <c r="I25" s="62">
        <v>15</v>
      </c>
      <c r="J25" s="62">
        <v>169</v>
      </c>
      <c r="K25" s="62">
        <v>27</v>
      </c>
      <c r="L25" s="62">
        <v>0</v>
      </c>
      <c r="M25" s="62">
        <v>19</v>
      </c>
      <c r="N25" s="62">
        <v>22</v>
      </c>
      <c r="O25" s="62">
        <v>6</v>
      </c>
      <c r="P25" s="62">
        <v>0</v>
      </c>
      <c r="Q25" s="62">
        <v>19</v>
      </c>
      <c r="R25" s="62">
        <v>1</v>
      </c>
      <c r="S25" s="62">
        <v>3</v>
      </c>
      <c r="T25" s="62">
        <v>0</v>
      </c>
      <c r="U25" s="62">
        <v>2</v>
      </c>
      <c r="V25" s="62">
        <v>0</v>
      </c>
      <c r="W25" s="62">
        <v>55</v>
      </c>
    </row>
    <row r="26" spans="2:23" s="66" customFormat="1" ht="15.5" x14ac:dyDescent="0.35">
      <c r="B26" s="69">
        <v>44531</v>
      </c>
      <c r="C26" s="62">
        <v>3</v>
      </c>
      <c r="D26" s="62">
        <v>0</v>
      </c>
      <c r="E26" s="62">
        <v>4</v>
      </c>
      <c r="F26" s="62">
        <v>7</v>
      </c>
      <c r="G26" s="62">
        <v>10</v>
      </c>
      <c r="H26" s="62">
        <v>1</v>
      </c>
      <c r="I26" s="62">
        <v>10</v>
      </c>
      <c r="J26" s="62">
        <v>158</v>
      </c>
      <c r="K26" s="62">
        <v>21</v>
      </c>
      <c r="L26" s="62">
        <v>0</v>
      </c>
      <c r="M26" s="62">
        <v>15</v>
      </c>
      <c r="N26" s="62">
        <v>25</v>
      </c>
      <c r="O26" s="62">
        <v>0</v>
      </c>
      <c r="P26" s="62">
        <v>1</v>
      </c>
      <c r="Q26" s="62">
        <v>16</v>
      </c>
      <c r="R26" s="62">
        <v>0</v>
      </c>
      <c r="S26" s="62">
        <v>5</v>
      </c>
      <c r="T26" s="62">
        <v>0</v>
      </c>
      <c r="U26" s="62">
        <v>9</v>
      </c>
      <c r="V26" s="62">
        <v>5</v>
      </c>
      <c r="W26" s="62">
        <v>51</v>
      </c>
    </row>
    <row r="27" spans="2:23" s="66" customFormat="1" ht="15.5" x14ac:dyDescent="0.35">
      <c r="B27" s="65" t="s">
        <v>151</v>
      </c>
      <c r="C27" s="67">
        <f t="shared" ref="C27:W27" si="5">+SUM(C24:C26)</f>
        <v>9</v>
      </c>
      <c r="D27" s="67">
        <f t="shared" si="5"/>
        <v>1</v>
      </c>
      <c r="E27" s="67">
        <f t="shared" si="5"/>
        <v>9</v>
      </c>
      <c r="F27" s="67">
        <f t="shared" si="5"/>
        <v>25</v>
      </c>
      <c r="G27" s="67">
        <f t="shared" si="5"/>
        <v>41</v>
      </c>
      <c r="H27" s="67">
        <f t="shared" si="5"/>
        <v>1</v>
      </c>
      <c r="I27" s="67">
        <f t="shared" si="5"/>
        <v>34</v>
      </c>
      <c r="J27" s="67">
        <f t="shared" si="5"/>
        <v>489</v>
      </c>
      <c r="K27" s="67">
        <f t="shared" si="5"/>
        <v>76</v>
      </c>
      <c r="L27" s="67">
        <f t="shared" si="5"/>
        <v>0</v>
      </c>
      <c r="M27" s="67">
        <f t="shared" si="5"/>
        <v>37</v>
      </c>
      <c r="N27" s="67">
        <f t="shared" si="5"/>
        <v>63</v>
      </c>
      <c r="O27" s="67">
        <f t="shared" si="5"/>
        <v>9</v>
      </c>
      <c r="P27" s="67">
        <f t="shared" si="5"/>
        <v>1</v>
      </c>
      <c r="Q27" s="67">
        <f t="shared" si="5"/>
        <v>54</v>
      </c>
      <c r="R27" s="67">
        <f t="shared" si="5"/>
        <v>1</v>
      </c>
      <c r="S27" s="67">
        <f t="shared" si="5"/>
        <v>17</v>
      </c>
      <c r="T27" s="67">
        <f t="shared" si="5"/>
        <v>0</v>
      </c>
      <c r="U27" s="67">
        <f t="shared" si="5"/>
        <v>14</v>
      </c>
      <c r="V27" s="67">
        <f t="shared" si="5"/>
        <v>5</v>
      </c>
      <c r="W27" s="67">
        <f t="shared" si="5"/>
        <v>134</v>
      </c>
    </row>
    <row r="28" spans="2:23" s="66" customFormat="1" ht="15.5" x14ac:dyDescent="0.35">
      <c r="B28" s="69">
        <v>44562</v>
      </c>
      <c r="C28" s="62">
        <v>3</v>
      </c>
      <c r="D28" s="62">
        <v>1</v>
      </c>
      <c r="E28" s="62">
        <v>5</v>
      </c>
      <c r="F28" s="62">
        <v>11</v>
      </c>
      <c r="G28" s="62">
        <v>19</v>
      </c>
      <c r="H28" s="62">
        <v>0</v>
      </c>
      <c r="I28" s="62">
        <v>12</v>
      </c>
      <c r="J28" s="62">
        <v>191</v>
      </c>
      <c r="K28" s="62">
        <v>12</v>
      </c>
      <c r="L28" s="62">
        <v>1</v>
      </c>
      <c r="M28" s="62">
        <v>9</v>
      </c>
      <c r="N28" s="62">
        <v>10</v>
      </c>
      <c r="O28" s="62">
        <v>1</v>
      </c>
      <c r="P28" s="62">
        <v>6</v>
      </c>
      <c r="Q28" s="62">
        <v>24</v>
      </c>
      <c r="R28" s="62">
        <v>0</v>
      </c>
      <c r="S28" s="62">
        <v>2</v>
      </c>
      <c r="T28" s="62">
        <v>0</v>
      </c>
      <c r="U28" s="62">
        <v>20</v>
      </c>
      <c r="V28" s="62">
        <v>1</v>
      </c>
      <c r="W28" s="62">
        <v>53</v>
      </c>
    </row>
    <row r="29" spans="2:23" s="66" customFormat="1" ht="15.5" x14ac:dyDescent="0.35">
      <c r="B29" s="69">
        <v>44593</v>
      </c>
      <c r="C29" s="62">
        <v>5</v>
      </c>
      <c r="D29" s="62">
        <v>6</v>
      </c>
      <c r="E29" s="62">
        <v>2</v>
      </c>
      <c r="F29" s="62">
        <v>11</v>
      </c>
      <c r="G29" s="62">
        <v>16</v>
      </c>
      <c r="H29" s="62">
        <v>0</v>
      </c>
      <c r="I29" s="62">
        <v>9</v>
      </c>
      <c r="J29" s="62">
        <v>178</v>
      </c>
      <c r="K29" s="62">
        <v>19</v>
      </c>
      <c r="L29" s="62">
        <v>1</v>
      </c>
      <c r="M29" s="62">
        <v>10</v>
      </c>
      <c r="N29" s="62">
        <v>22</v>
      </c>
      <c r="O29" s="62">
        <v>9</v>
      </c>
      <c r="P29" s="62">
        <v>4</v>
      </c>
      <c r="Q29" s="62">
        <v>30</v>
      </c>
      <c r="R29" s="62">
        <v>0</v>
      </c>
      <c r="S29" s="62">
        <v>2</v>
      </c>
      <c r="T29" s="62">
        <v>0</v>
      </c>
      <c r="U29" s="62">
        <v>20</v>
      </c>
      <c r="V29" s="62">
        <v>9</v>
      </c>
      <c r="W29" s="62">
        <v>77</v>
      </c>
    </row>
    <row r="30" spans="2:23" s="66" customFormat="1" ht="15.5" x14ac:dyDescent="0.35">
      <c r="B30" s="69">
        <v>44621</v>
      </c>
      <c r="C30" s="62">
        <v>4</v>
      </c>
      <c r="D30" s="62">
        <v>2</v>
      </c>
      <c r="E30" s="62">
        <v>4</v>
      </c>
      <c r="F30" s="62">
        <v>10</v>
      </c>
      <c r="G30" s="62">
        <v>17</v>
      </c>
      <c r="H30" s="62">
        <v>0</v>
      </c>
      <c r="I30" s="62">
        <v>9</v>
      </c>
      <c r="J30" s="62">
        <v>183</v>
      </c>
      <c r="K30" s="62">
        <v>15</v>
      </c>
      <c r="L30" s="62">
        <v>0</v>
      </c>
      <c r="M30" s="62">
        <v>18</v>
      </c>
      <c r="N30" s="62">
        <v>16</v>
      </c>
      <c r="O30" s="62">
        <v>8</v>
      </c>
      <c r="P30" s="62">
        <v>0</v>
      </c>
      <c r="Q30" s="62">
        <v>32</v>
      </c>
      <c r="R30" s="62">
        <v>0</v>
      </c>
      <c r="S30" s="62">
        <v>6</v>
      </c>
      <c r="T30" s="62">
        <v>0</v>
      </c>
      <c r="U30" s="62">
        <v>37</v>
      </c>
      <c r="V30" s="62">
        <v>4</v>
      </c>
      <c r="W30" s="62">
        <v>99</v>
      </c>
    </row>
    <row r="31" spans="2:23" s="66" customFormat="1" ht="15.5" x14ac:dyDescent="0.35">
      <c r="B31" s="65" t="s">
        <v>152</v>
      </c>
      <c r="C31" s="67">
        <f t="shared" ref="C31:W31" si="6">+SUM(C28:C30)</f>
        <v>12</v>
      </c>
      <c r="D31" s="67">
        <f t="shared" si="6"/>
        <v>9</v>
      </c>
      <c r="E31" s="67">
        <f t="shared" si="6"/>
        <v>11</v>
      </c>
      <c r="F31" s="67">
        <f t="shared" si="6"/>
        <v>32</v>
      </c>
      <c r="G31" s="67">
        <f t="shared" si="6"/>
        <v>52</v>
      </c>
      <c r="H31" s="67">
        <f t="shared" si="6"/>
        <v>0</v>
      </c>
      <c r="I31" s="67">
        <f t="shared" si="6"/>
        <v>30</v>
      </c>
      <c r="J31" s="67">
        <f t="shared" si="6"/>
        <v>552</v>
      </c>
      <c r="K31" s="67">
        <f t="shared" si="6"/>
        <v>46</v>
      </c>
      <c r="L31" s="67">
        <f t="shared" si="6"/>
        <v>2</v>
      </c>
      <c r="M31" s="67">
        <f t="shared" si="6"/>
        <v>37</v>
      </c>
      <c r="N31" s="67">
        <f t="shared" si="6"/>
        <v>48</v>
      </c>
      <c r="O31" s="67">
        <f t="shared" si="6"/>
        <v>18</v>
      </c>
      <c r="P31" s="67">
        <f t="shared" si="6"/>
        <v>10</v>
      </c>
      <c r="Q31" s="67">
        <f t="shared" si="6"/>
        <v>86</v>
      </c>
      <c r="R31" s="67">
        <f t="shared" si="6"/>
        <v>0</v>
      </c>
      <c r="S31" s="67">
        <f t="shared" si="6"/>
        <v>10</v>
      </c>
      <c r="T31" s="67">
        <f t="shared" si="6"/>
        <v>0</v>
      </c>
      <c r="U31" s="67">
        <f t="shared" si="6"/>
        <v>77</v>
      </c>
      <c r="V31" s="67">
        <f t="shared" si="6"/>
        <v>14</v>
      </c>
      <c r="W31" s="67">
        <f t="shared" si="6"/>
        <v>229</v>
      </c>
    </row>
    <row r="32" spans="2:23" s="66" customFormat="1" ht="15.5" x14ac:dyDescent="0.35">
      <c r="B32" s="70">
        <v>44652</v>
      </c>
      <c r="C32" s="64">
        <v>4</v>
      </c>
      <c r="D32" s="64">
        <v>0</v>
      </c>
      <c r="E32" s="64">
        <v>1</v>
      </c>
      <c r="F32" s="64">
        <v>4</v>
      </c>
      <c r="G32" s="64">
        <v>21</v>
      </c>
      <c r="H32" s="64">
        <v>0</v>
      </c>
      <c r="I32" s="64">
        <v>6</v>
      </c>
      <c r="J32" s="64">
        <v>195</v>
      </c>
      <c r="K32" s="64">
        <v>10</v>
      </c>
      <c r="L32" s="64">
        <v>0</v>
      </c>
      <c r="M32" s="64">
        <v>14</v>
      </c>
      <c r="N32" s="64">
        <v>22</v>
      </c>
      <c r="O32" s="64">
        <v>9</v>
      </c>
      <c r="P32" s="64">
        <v>1</v>
      </c>
      <c r="Q32" s="64">
        <v>27</v>
      </c>
      <c r="R32" s="64">
        <v>0</v>
      </c>
      <c r="S32" s="64">
        <v>1</v>
      </c>
      <c r="T32" s="64">
        <v>0</v>
      </c>
      <c r="U32" s="64">
        <v>16</v>
      </c>
      <c r="V32" s="64">
        <v>15</v>
      </c>
      <c r="W32" s="64">
        <v>76</v>
      </c>
    </row>
    <row r="33" spans="1:23" s="66" customFormat="1" ht="15.5" x14ac:dyDescent="0.35">
      <c r="B33" s="70">
        <v>44682</v>
      </c>
      <c r="C33" s="64">
        <v>3</v>
      </c>
      <c r="D33" s="64">
        <v>1</v>
      </c>
      <c r="E33" s="64">
        <v>7</v>
      </c>
      <c r="F33" s="64">
        <v>14</v>
      </c>
      <c r="G33" s="64">
        <v>23</v>
      </c>
      <c r="H33" s="64">
        <v>1</v>
      </c>
      <c r="I33" s="64">
        <v>4</v>
      </c>
      <c r="J33" s="64">
        <v>172</v>
      </c>
      <c r="K33" s="64">
        <v>13</v>
      </c>
      <c r="L33" s="64">
        <v>1</v>
      </c>
      <c r="M33" s="64">
        <v>13</v>
      </c>
      <c r="N33" s="64">
        <v>11</v>
      </c>
      <c r="O33" s="64">
        <v>4</v>
      </c>
      <c r="P33" s="64">
        <v>1</v>
      </c>
      <c r="Q33" s="64">
        <v>20</v>
      </c>
      <c r="R33" s="64">
        <v>0</v>
      </c>
      <c r="S33" s="64">
        <v>6</v>
      </c>
      <c r="T33" s="64">
        <v>0</v>
      </c>
      <c r="U33" s="64">
        <v>24</v>
      </c>
      <c r="V33" s="64">
        <v>4</v>
      </c>
      <c r="W33" s="64">
        <v>92</v>
      </c>
    </row>
    <row r="34" spans="1:23" s="66" customFormat="1" ht="15.5" x14ac:dyDescent="0.35">
      <c r="B34" s="70">
        <v>44713</v>
      </c>
      <c r="C34" s="64">
        <v>3</v>
      </c>
      <c r="D34" s="64">
        <v>0</v>
      </c>
      <c r="E34" s="64">
        <v>6</v>
      </c>
      <c r="F34" s="64">
        <v>10</v>
      </c>
      <c r="G34" s="64">
        <v>19</v>
      </c>
      <c r="H34" s="64">
        <v>0</v>
      </c>
      <c r="I34" s="64">
        <v>8</v>
      </c>
      <c r="J34" s="64">
        <v>126</v>
      </c>
      <c r="K34" s="64">
        <v>12</v>
      </c>
      <c r="L34" s="64">
        <v>1</v>
      </c>
      <c r="M34" s="64">
        <v>9</v>
      </c>
      <c r="N34" s="64">
        <v>18</v>
      </c>
      <c r="O34" s="64">
        <v>2</v>
      </c>
      <c r="P34" s="64">
        <v>3</v>
      </c>
      <c r="Q34" s="64">
        <v>32</v>
      </c>
      <c r="R34" s="64">
        <v>0</v>
      </c>
      <c r="S34" s="64">
        <v>3</v>
      </c>
      <c r="T34" s="64">
        <v>0</v>
      </c>
      <c r="U34" s="64">
        <v>24</v>
      </c>
      <c r="V34" s="64">
        <v>5</v>
      </c>
      <c r="W34" s="64">
        <v>92</v>
      </c>
    </row>
    <row r="35" spans="1:23" s="66" customFormat="1" ht="15.5" x14ac:dyDescent="0.35">
      <c r="B35" s="65" t="s">
        <v>153</v>
      </c>
      <c r="C35" s="67">
        <f t="shared" ref="C35:W35" si="7">+SUM(C32:C34)</f>
        <v>10</v>
      </c>
      <c r="D35" s="67">
        <f t="shared" si="7"/>
        <v>1</v>
      </c>
      <c r="E35" s="67">
        <f t="shared" si="7"/>
        <v>14</v>
      </c>
      <c r="F35" s="67">
        <f t="shared" si="7"/>
        <v>28</v>
      </c>
      <c r="G35" s="67">
        <f t="shared" si="7"/>
        <v>63</v>
      </c>
      <c r="H35" s="67">
        <f t="shared" si="7"/>
        <v>1</v>
      </c>
      <c r="I35" s="67">
        <f t="shared" si="7"/>
        <v>18</v>
      </c>
      <c r="J35" s="67">
        <f t="shared" si="7"/>
        <v>493</v>
      </c>
      <c r="K35" s="67">
        <f t="shared" si="7"/>
        <v>35</v>
      </c>
      <c r="L35" s="67">
        <f t="shared" si="7"/>
        <v>2</v>
      </c>
      <c r="M35" s="67">
        <f t="shared" si="7"/>
        <v>36</v>
      </c>
      <c r="N35" s="67">
        <f t="shared" si="7"/>
        <v>51</v>
      </c>
      <c r="O35" s="67">
        <f t="shared" si="7"/>
        <v>15</v>
      </c>
      <c r="P35" s="67">
        <f t="shared" si="7"/>
        <v>5</v>
      </c>
      <c r="Q35" s="67">
        <f t="shared" si="7"/>
        <v>79</v>
      </c>
      <c r="R35" s="67">
        <f t="shared" si="7"/>
        <v>0</v>
      </c>
      <c r="S35" s="67">
        <f t="shared" si="7"/>
        <v>10</v>
      </c>
      <c r="T35" s="67">
        <f t="shared" si="7"/>
        <v>0</v>
      </c>
      <c r="U35" s="67">
        <f t="shared" si="7"/>
        <v>64</v>
      </c>
      <c r="V35" s="67">
        <f t="shared" si="7"/>
        <v>24</v>
      </c>
      <c r="W35" s="67">
        <f t="shared" si="7"/>
        <v>260</v>
      </c>
    </row>
    <row r="36" spans="1:23" s="66" customFormat="1" ht="15.5" x14ac:dyDescent="0.35">
      <c r="B36" s="69">
        <v>44743</v>
      </c>
      <c r="C36" s="64">
        <v>2</v>
      </c>
      <c r="D36" s="64">
        <v>0</v>
      </c>
      <c r="E36" s="64">
        <v>10</v>
      </c>
      <c r="F36" s="64">
        <v>5</v>
      </c>
      <c r="G36" s="64">
        <v>22</v>
      </c>
      <c r="H36" s="64">
        <v>2</v>
      </c>
      <c r="I36" s="64">
        <v>6</v>
      </c>
      <c r="J36" s="64">
        <v>184</v>
      </c>
      <c r="K36" s="64">
        <v>12</v>
      </c>
      <c r="L36" s="64">
        <v>1</v>
      </c>
      <c r="M36" s="64">
        <v>14</v>
      </c>
      <c r="N36" s="64">
        <v>19</v>
      </c>
      <c r="O36" s="64">
        <v>2</v>
      </c>
      <c r="P36" s="64">
        <v>2</v>
      </c>
      <c r="Q36" s="64">
        <v>31</v>
      </c>
      <c r="R36" s="64">
        <v>0</v>
      </c>
      <c r="S36" s="64">
        <v>4</v>
      </c>
      <c r="T36" s="64">
        <v>0</v>
      </c>
      <c r="U36" s="64">
        <v>18</v>
      </c>
      <c r="V36" s="64">
        <v>7</v>
      </c>
      <c r="W36" s="64">
        <v>95</v>
      </c>
    </row>
    <row r="37" spans="1:23" s="66" customFormat="1" ht="15.5" x14ac:dyDescent="0.35">
      <c r="B37" s="69">
        <v>44774</v>
      </c>
      <c r="C37" s="64">
        <v>1</v>
      </c>
      <c r="D37" s="64">
        <v>2</v>
      </c>
      <c r="E37" s="64">
        <v>11</v>
      </c>
      <c r="F37" s="64">
        <v>12</v>
      </c>
      <c r="G37" s="64">
        <v>15</v>
      </c>
      <c r="H37" s="64">
        <v>1</v>
      </c>
      <c r="I37" s="64">
        <v>22</v>
      </c>
      <c r="J37" s="64">
        <v>170</v>
      </c>
      <c r="K37" s="64">
        <v>14</v>
      </c>
      <c r="L37" s="64">
        <v>2</v>
      </c>
      <c r="M37" s="64">
        <v>15</v>
      </c>
      <c r="N37" s="64">
        <v>23</v>
      </c>
      <c r="O37" s="64">
        <v>2</v>
      </c>
      <c r="P37" s="64">
        <v>1</v>
      </c>
      <c r="Q37" s="64">
        <v>30</v>
      </c>
      <c r="R37" s="64">
        <v>0</v>
      </c>
      <c r="S37" s="64">
        <v>16</v>
      </c>
      <c r="T37" s="64">
        <v>0</v>
      </c>
      <c r="U37" s="64">
        <v>40</v>
      </c>
      <c r="V37" s="64">
        <v>3</v>
      </c>
      <c r="W37" s="64">
        <v>122</v>
      </c>
    </row>
    <row r="38" spans="1:23" s="66" customFormat="1" ht="15.5" x14ac:dyDescent="0.35">
      <c r="B38" s="69">
        <v>44805</v>
      </c>
      <c r="C38" s="64">
        <v>3</v>
      </c>
      <c r="D38" s="64">
        <v>2</v>
      </c>
      <c r="E38" s="64">
        <v>3</v>
      </c>
      <c r="F38" s="64">
        <v>4</v>
      </c>
      <c r="G38" s="64">
        <v>17</v>
      </c>
      <c r="H38" s="64">
        <v>1</v>
      </c>
      <c r="I38" s="64">
        <v>27</v>
      </c>
      <c r="J38" s="64">
        <v>141</v>
      </c>
      <c r="K38" s="64">
        <v>14</v>
      </c>
      <c r="L38" s="64">
        <v>3</v>
      </c>
      <c r="M38" s="64">
        <v>12</v>
      </c>
      <c r="N38" s="64">
        <v>17</v>
      </c>
      <c r="O38" s="64">
        <v>0</v>
      </c>
      <c r="P38" s="64">
        <v>7</v>
      </c>
      <c r="Q38" s="64">
        <v>16</v>
      </c>
      <c r="R38" s="64">
        <v>1</v>
      </c>
      <c r="S38" s="64">
        <v>9</v>
      </c>
      <c r="T38" s="64">
        <v>0</v>
      </c>
      <c r="U38" s="64">
        <v>33</v>
      </c>
      <c r="V38" s="64">
        <v>3</v>
      </c>
      <c r="W38" s="64">
        <v>105</v>
      </c>
    </row>
    <row r="39" spans="1:23" s="66" customFormat="1" ht="15.5" x14ac:dyDescent="0.35">
      <c r="B39" s="65" t="s">
        <v>153</v>
      </c>
      <c r="C39" s="67">
        <f t="shared" ref="C39:W39" si="8">+SUM(C28:C30)</f>
        <v>12</v>
      </c>
      <c r="D39" s="67">
        <f t="shared" si="8"/>
        <v>9</v>
      </c>
      <c r="E39" s="67">
        <f t="shared" si="8"/>
        <v>11</v>
      </c>
      <c r="F39" s="67">
        <f t="shared" si="8"/>
        <v>32</v>
      </c>
      <c r="G39" s="67">
        <f t="shared" si="8"/>
        <v>52</v>
      </c>
      <c r="H39" s="67">
        <f t="shared" si="8"/>
        <v>0</v>
      </c>
      <c r="I39" s="67">
        <f t="shared" si="8"/>
        <v>30</v>
      </c>
      <c r="J39" s="67">
        <f t="shared" si="8"/>
        <v>552</v>
      </c>
      <c r="K39" s="67">
        <f t="shared" si="8"/>
        <v>46</v>
      </c>
      <c r="L39" s="67">
        <f t="shared" si="8"/>
        <v>2</v>
      </c>
      <c r="M39" s="67">
        <f t="shared" si="8"/>
        <v>37</v>
      </c>
      <c r="N39" s="67">
        <f t="shared" si="8"/>
        <v>48</v>
      </c>
      <c r="O39" s="67">
        <f t="shared" si="8"/>
        <v>18</v>
      </c>
      <c r="P39" s="67">
        <f t="shared" si="8"/>
        <v>10</v>
      </c>
      <c r="Q39" s="67">
        <f t="shared" si="8"/>
        <v>86</v>
      </c>
      <c r="R39" s="67">
        <f t="shared" si="8"/>
        <v>0</v>
      </c>
      <c r="S39" s="67">
        <f t="shared" si="8"/>
        <v>10</v>
      </c>
      <c r="T39" s="67">
        <f t="shared" si="8"/>
        <v>0</v>
      </c>
      <c r="U39" s="67">
        <f t="shared" si="8"/>
        <v>77</v>
      </c>
      <c r="V39" s="67">
        <f t="shared" si="8"/>
        <v>14</v>
      </c>
      <c r="W39" s="67">
        <f t="shared" si="8"/>
        <v>229</v>
      </c>
    </row>
    <row r="40" spans="1:23" s="66" customFormat="1" ht="15.5" x14ac:dyDescent="0.35">
      <c r="B40" s="69">
        <v>44835</v>
      </c>
      <c r="C40" s="75">
        <v>1</v>
      </c>
      <c r="D40" s="75">
        <v>1</v>
      </c>
      <c r="E40" s="75">
        <v>7</v>
      </c>
      <c r="F40" s="75">
        <v>10</v>
      </c>
      <c r="G40" s="75">
        <v>19</v>
      </c>
      <c r="H40" s="75">
        <v>1</v>
      </c>
      <c r="I40" s="75">
        <v>25</v>
      </c>
      <c r="J40" s="75">
        <v>154</v>
      </c>
      <c r="K40" s="75">
        <v>16</v>
      </c>
      <c r="L40" s="75">
        <v>1</v>
      </c>
      <c r="M40" s="75">
        <v>9</v>
      </c>
      <c r="N40" s="75">
        <v>16</v>
      </c>
      <c r="O40" s="75">
        <v>0</v>
      </c>
      <c r="P40" s="75">
        <v>4</v>
      </c>
      <c r="Q40" s="75">
        <v>22</v>
      </c>
      <c r="R40" s="75">
        <v>0</v>
      </c>
      <c r="S40" s="75">
        <v>9</v>
      </c>
      <c r="T40" s="75">
        <v>0</v>
      </c>
      <c r="U40" s="75">
        <v>44</v>
      </c>
      <c r="V40" s="75">
        <v>2</v>
      </c>
      <c r="W40" s="75">
        <v>115</v>
      </c>
    </row>
    <row r="41" spans="1:23" s="66" customFormat="1" ht="15.5" x14ac:dyDescent="0.35">
      <c r="A41"/>
      <c r="B41" s="69">
        <v>44866</v>
      </c>
      <c r="C41" s="75">
        <v>4</v>
      </c>
      <c r="D41" s="75">
        <v>1</v>
      </c>
      <c r="E41" s="75">
        <v>6</v>
      </c>
      <c r="F41" s="75">
        <v>19</v>
      </c>
      <c r="G41" s="75">
        <v>16</v>
      </c>
      <c r="H41" s="75">
        <v>3</v>
      </c>
      <c r="I41" s="75">
        <v>18</v>
      </c>
      <c r="J41" s="75">
        <v>140</v>
      </c>
      <c r="K41" s="75">
        <v>11</v>
      </c>
      <c r="L41" s="75">
        <v>0</v>
      </c>
      <c r="M41" s="75">
        <v>16</v>
      </c>
      <c r="N41" s="75">
        <v>13</v>
      </c>
      <c r="O41" s="75">
        <v>1</v>
      </c>
      <c r="P41" s="75">
        <v>6</v>
      </c>
      <c r="Q41" s="75">
        <v>19</v>
      </c>
      <c r="R41" s="75">
        <v>1</v>
      </c>
      <c r="S41" s="75">
        <v>8</v>
      </c>
      <c r="T41" s="75">
        <v>0</v>
      </c>
      <c r="U41" s="75">
        <v>41</v>
      </c>
      <c r="V41" s="75">
        <v>1</v>
      </c>
      <c r="W41" s="75">
        <v>109</v>
      </c>
    </row>
    <row r="42" spans="1:23" s="66" customFormat="1" ht="15.5" x14ac:dyDescent="0.35">
      <c r="A42"/>
      <c r="B42" s="69">
        <v>44896</v>
      </c>
      <c r="C42" s="75">
        <v>6</v>
      </c>
      <c r="D42" s="75">
        <v>2</v>
      </c>
      <c r="E42" s="75">
        <v>9</v>
      </c>
      <c r="F42" s="75">
        <v>7</v>
      </c>
      <c r="G42" s="75">
        <v>21</v>
      </c>
      <c r="H42" s="75">
        <v>3</v>
      </c>
      <c r="I42" s="75">
        <v>16</v>
      </c>
      <c r="J42" s="75">
        <v>102</v>
      </c>
      <c r="K42" s="75">
        <v>13</v>
      </c>
      <c r="L42" s="75">
        <v>3</v>
      </c>
      <c r="M42" s="75">
        <v>23</v>
      </c>
      <c r="N42" s="75">
        <v>16</v>
      </c>
      <c r="O42" s="75">
        <v>0</v>
      </c>
      <c r="P42" s="75">
        <v>5</v>
      </c>
      <c r="Q42" s="75">
        <v>15</v>
      </c>
      <c r="R42" s="75">
        <v>3</v>
      </c>
      <c r="S42" s="75">
        <v>8</v>
      </c>
      <c r="T42" s="75">
        <v>0</v>
      </c>
      <c r="U42" s="75">
        <v>40</v>
      </c>
      <c r="V42" s="75">
        <v>3</v>
      </c>
      <c r="W42" s="75">
        <v>111</v>
      </c>
    </row>
    <row r="43" spans="1:23" s="66" customFormat="1" ht="15.5" x14ac:dyDescent="0.35">
      <c r="A43"/>
      <c r="B43" s="76" t="s">
        <v>155</v>
      </c>
      <c r="C43" s="77">
        <f t="shared" ref="C43:T43" si="9">+SUM(C40:C42)</f>
        <v>11</v>
      </c>
      <c r="D43" s="77">
        <f t="shared" si="9"/>
        <v>4</v>
      </c>
      <c r="E43" s="77">
        <f t="shared" si="9"/>
        <v>22</v>
      </c>
      <c r="F43" s="77">
        <f t="shared" si="9"/>
        <v>36</v>
      </c>
      <c r="G43" s="77">
        <f t="shared" si="9"/>
        <v>56</v>
      </c>
      <c r="H43" s="77">
        <f t="shared" si="9"/>
        <v>7</v>
      </c>
      <c r="I43" s="77">
        <f t="shared" si="9"/>
        <v>59</v>
      </c>
      <c r="J43" s="77">
        <f t="shared" si="9"/>
        <v>396</v>
      </c>
      <c r="K43" s="77">
        <f t="shared" si="9"/>
        <v>40</v>
      </c>
      <c r="L43" s="77">
        <f t="shared" si="9"/>
        <v>4</v>
      </c>
      <c r="M43" s="77">
        <f t="shared" si="9"/>
        <v>48</v>
      </c>
      <c r="N43" s="77">
        <f t="shared" si="9"/>
        <v>45</v>
      </c>
      <c r="O43" s="77">
        <f t="shared" si="9"/>
        <v>1</v>
      </c>
      <c r="P43" s="77">
        <f t="shared" si="9"/>
        <v>15</v>
      </c>
      <c r="Q43" s="77">
        <f t="shared" si="9"/>
        <v>56</v>
      </c>
      <c r="R43" s="77">
        <f t="shared" si="9"/>
        <v>4</v>
      </c>
      <c r="S43" s="77">
        <f t="shared" si="9"/>
        <v>25</v>
      </c>
      <c r="T43" s="77">
        <f t="shared" si="9"/>
        <v>0</v>
      </c>
      <c r="U43" s="78">
        <f>SUM(U40:U42)</f>
        <v>125</v>
      </c>
      <c r="V43" s="78">
        <f>SUM(V40:V42)</f>
        <v>6</v>
      </c>
      <c r="W43" s="78">
        <f>SUM(W40:W42)</f>
        <v>335</v>
      </c>
    </row>
    <row r="44" spans="1:23" s="66" customFormat="1" ht="15.5" x14ac:dyDescent="0.35">
      <c r="A44" s="79"/>
      <c r="B44" s="80">
        <v>44927</v>
      </c>
      <c r="C44" s="75">
        <v>1</v>
      </c>
      <c r="D44" s="75">
        <v>5</v>
      </c>
      <c r="E44" s="75">
        <v>8</v>
      </c>
      <c r="F44" s="75">
        <v>10</v>
      </c>
      <c r="G44" s="75">
        <v>19</v>
      </c>
      <c r="H44" s="75">
        <v>3</v>
      </c>
      <c r="I44" s="75">
        <v>15</v>
      </c>
      <c r="J44" s="75">
        <v>117</v>
      </c>
      <c r="K44" s="75">
        <v>12</v>
      </c>
      <c r="L44" s="75">
        <v>5</v>
      </c>
      <c r="M44" s="75">
        <v>23</v>
      </c>
      <c r="N44" s="75">
        <v>11</v>
      </c>
      <c r="O44" s="75">
        <v>1</v>
      </c>
      <c r="P44" s="75">
        <v>4</v>
      </c>
      <c r="Q44" s="75">
        <v>22</v>
      </c>
      <c r="R44" s="75">
        <v>2</v>
      </c>
      <c r="S44" s="75">
        <v>12</v>
      </c>
      <c r="T44" s="75">
        <v>0</v>
      </c>
      <c r="U44" s="75">
        <v>34</v>
      </c>
      <c r="V44" s="75">
        <v>2</v>
      </c>
      <c r="W44" s="75">
        <v>219</v>
      </c>
    </row>
    <row r="45" spans="1:23" ht="15.5" x14ac:dyDescent="0.35">
      <c r="B45" s="69">
        <v>44958</v>
      </c>
      <c r="C45" s="75">
        <v>3</v>
      </c>
      <c r="D45" s="75">
        <v>2</v>
      </c>
      <c r="E45" s="75">
        <v>9</v>
      </c>
      <c r="F45" s="75">
        <v>5</v>
      </c>
      <c r="G45" s="75">
        <v>20</v>
      </c>
      <c r="H45" s="75">
        <v>3</v>
      </c>
      <c r="I45" s="75">
        <v>26</v>
      </c>
      <c r="J45" s="75">
        <v>107</v>
      </c>
      <c r="K45" s="75">
        <v>15</v>
      </c>
      <c r="L45" s="75">
        <v>3</v>
      </c>
      <c r="M45" s="75">
        <v>23</v>
      </c>
      <c r="N45" s="75">
        <v>8</v>
      </c>
      <c r="O45" s="75">
        <v>0</v>
      </c>
      <c r="P45" s="75">
        <v>2</v>
      </c>
      <c r="Q45" s="75">
        <v>27</v>
      </c>
      <c r="R45" s="75">
        <v>2</v>
      </c>
      <c r="S45" s="75">
        <v>9</v>
      </c>
      <c r="T45" s="75">
        <v>0</v>
      </c>
      <c r="U45" s="75">
        <v>17</v>
      </c>
      <c r="V45" s="75">
        <v>4</v>
      </c>
      <c r="W45" s="75">
        <v>170</v>
      </c>
    </row>
    <row r="46" spans="1:23" ht="15.5" x14ac:dyDescent="0.35">
      <c r="B46" s="69">
        <v>44986</v>
      </c>
      <c r="C46" s="75">
        <v>3</v>
      </c>
      <c r="D46" s="75">
        <v>2</v>
      </c>
      <c r="E46" s="75">
        <v>10</v>
      </c>
      <c r="F46" s="75">
        <v>9</v>
      </c>
      <c r="G46" s="75">
        <v>27</v>
      </c>
      <c r="H46" s="75">
        <v>2</v>
      </c>
      <c r="I46" s="75">
        <v>24</v>
      </c>
      <c r="J46" s="75">
        <v>173</v>
      </c>
      <c r="K46" s="75">
        <v>15</v>
      </c>
      <c r="L46" s="75">
        <v>3</v>
      </c>
      <c r="M46" s="75">
        <v>23</v>
      </c>
      <c r="N46" s="75">
        <v>5</v>
      </c>
      <c r="O46" s="75">
        <v>1</v>
      </c>
      <c r="P46" s="75">
        <v>9</v>
      </c>
      <c r="Q46" s="75">
        <v>24</v>
      </c>
      <c r="R46" s="75">
        <v>7</v>
      </c>
      <c r="S46" s="75">
        <v>14</v>
      </c>
      <c r="T46" s="75">
        <v>0</v>
      </c>
      <c r="U46" s="75">
        <v>51</v>
      </c>
      <c r="V46" s="75">
        <v>2</v>
      </c>
      <c r="W46" s="75">
        <v>98</v>
      </c>
    </row>
    <row r="47" spans="1:23" ht="15.5" x14ac:dyDescent="0.35">
      <c r="B47" s="76" t="s">
        <v>156</v>
      </c>
      <c r="C47" s="77">
        <f t="shared" ref="C47:T47" si="10">+SUM(C44:C46)</f>
        <v>7</v>
      </c>
      <c r="D47" s="77">
        <f t="shared" si="10"/>
        <v>9</v>
      </c>
      <c r="E47" s="77">
        <f t="shared" si="10"/>
        <v>27</v>
      </c>
      <c r="F47" s="77">
        <f t="shared" si="10"/>
        <v>24</v>
      </c>
      <c r="G47" s="77">
        <f t="shared" si="10"/>
        <v>66</v>
      </c>
      <c r="H47" s="77">
        <f t="shared" si="10"/>
        <v>8</v>
      </c>
      <c r="I47" s="77">
        <f t="shared" si="10"/>
        <v>65</v>
      </c>
      <c r="J47" s="77">
        <f t="shared" si="10"/>
        <v>397</v>
      </c>
      <c r="K47" s="77">
        <f t="shared" si="10"/>
        <v>42</v>
      </c>
      <c r="L47" s="77">
        <f t="shared" si="10"/>
        <v>11</v>
      </c>
      <c r="M47" s="77">
        <f t="shared" si="10"/>
        <v>69</v>
      </c>
      <c r="N47" s="77">
        <f t="shared" si="10"/>
        <v>24</v>
      </c>
      <c r="O47" s="77">
        <f t="shared" si="10"/>
        <v>2</v>
      </c>
      <c r="P47" s="77">
        <f t="shared" si="10"/>
        <v>15</v>
      </c>
      <c r="Q47" s="77">
        <f t="shared" si="10"/>
        <v>73</v>
      </c>
      <c r="R47" s="77">
        <f t="shared" si="10"/>
        <v>11</v>
      </c>
      <c r="S47" s="77">
        <f t="shared" si="10"/>
        <v>35</v>
      </c>
      <c r="T47" s="77">
        <f t="shared" si="10"/>
        <v>0</v>
      </c>
      <c r="U47" s="78">
        <f>SUM(U44:U46)</f>
        <v>102</v>
      </c>
      <c r="V47" s="78">
        <f>SUM(V44:V46)</f>
        <v>8</v>
      </c>
      <c r="W47" s="78">
        <f>SUM(W44:W46)</f>
        <v>487</v>
      </c>
    </row>
    <row r="48" spans="1:23" ht="15.5" x14ac:dyDescent="0.35">
      <c r="B48" s="69">
        <v>45017</v>
      </c>
      <c r="C48" s="75">
        <v>6</v>
      </c>
      <c r="D48" s="75">
        <v>1</v>
      </c>
      <c r="E48" s="75">
        <v>15</v>
      </c>
      <c r="F48" s="75">
        <v>9</v>
      </c>
      <c r="G48" s="75">
        <v>16</v>
      </c>
      <c r="H48" s="75">
        <v>4</v>
      </c>
      <c r="I48" s="75">
        <v>21</v>
      </c>
      <c r="J48" s="75">
        <v>101</v>
      </c>
      <c r="K48" s="75">
        <v>12</v>
      </c>
      <c r="L48" s="75">
        <v>6</v>
      </c>
      <c r="M48" s="75">
        <v>17</v>
      </c>
      <c r="N48" s="75">
        <v>9</v>
      </c>
      <c r="O48" s="75">
        <v>1</v>
      </c>
      <c r="P48" s="75">
        <v>6</v>
      </c>
      <c r="Q48" s="75">
        <v>26</v>
      </c>
      <c r="R48" s="75">
        <v>3</v>
      </c>
      <c r="S48" s="75">
        <v>9</v>
      </c>
      <c r="T48" s="75">
        <v>0</v>
      </c>
      <c r="U48" s="75">
        <v>33</v>
      </c>
      <c r="V48" s="75">
        <v>1</v>
      </c>
      <c r="W48" s="75">
        <v>74</v>
      </c>
    </row>
    <row r="49" spans="1:23" ht="15.5" x14ac:dyDescent="0.35">
      <c r="B49" s="69">
        <v>45047</v>
      </c>
      <c r="C49" s="75">
        <v>2</v>
      </c>
      <c r="D49" s="75">
        <v>1</v>
      </c>
      <c r="E49" s="75">
        <v>11</v>
      </c>
      <c r="F49" s="75">
        <v>11</v>
      </c>
      <c r="G49" s="75">
        <v>16</v>
      </c>
      <c r="H49" s="75">
        <v>5</v>
      </c>
      <c r="I49" s="75">
        <v>29</v>
      </c>
      <c r="J49" s="75">
        <v>133</v>
      </c>
      <c r="K49" s="75">
        <v>17</v>
      </c>
      <c r="L49" s="75">
        <v>8</v>
      </c>
      <c r="M49" s="75">
        <v>20</v>
      </c>
      <c r="N49" s="75">
        <v>7</v>
      </c>
      <c r="O49" s="75">
        <v>0</v>
      </c>
      <c r="P49" s="75">
        <v>11</v>
      </c>
      <c r="Q49" s="75">
        <v>24</v>
      </c>
      <c r="R49" s="75">
        <v>1</v>
      </c>
      <c r="S49" s="75">
        <v>19</v>
      </c>
      <c r="T49" s="75">
        <v>0</v>
      </c>
      <c r="U49" s="75">
        <v>41</v>
      </c>
      <c r="V49" s="75">
        <v>1</v>
      </c>
      <c r="W49" s="75">
        <v>85</v>
      </c>
    </row>
    <row r="50" spans="1:23" ht="15.5" x14ac:dyDescent="0.35">
      <c r="B50" s="69">
        <v>45078</v>
      </c>
      <c r="C50" s="75">
        <v>2</v>
      </c>
      <c r="D50" s="75">
        <v>1</v>
      </c>
      <c r="E50" s="75">
        <v>8</v>
      </c>
      <c r="F50" s="75">
        <v>7</v>
      </c>
      <c r="G50" s="75">
        <v>16</v>
      </c>
      <c r="H50" s="75">
        <v>2</v>
      </c>
      <c r="I50" s="75">
        <v>22</v>
      </c>
      <c r="J50" s="75">
        <v>103</v>
      </c>
      <c r="K50" s="75">
        <v>16</v>
      </c>
      <c r="L50" s="75">
        <v>4</v>
      </c>
      <c r="M50" s="75">
        <v>12</v>
      </c>
      <c r="N50" s="75">
        <v>10</v>
      </c>
      <c r="O50" s="75">
        <v>0</v>
      </c>
      <c r="P50" s="75">
        <v>7</v>
      </c>
      <c r="Q50" s="75">
        <v>16</v>
      </c>
      <c r="R50" s="75">
        <v>1</v>
      </c>
      <c r="S50" s="75">
        <v>11</v>
      </c>
      <c r="T50" s="75">
        <v>0</v>
      </c>
      <c r="U50" s="75">
        <v>38</v>
      </c>
      <c r="V50" s="75">
        <v>1</v>
      </c>
      <c r="W50" s="75">
        <v>64</v>
      </c>
    </row>
    <row r="51" spans="1:23" ht="15.5" x14ac:dyDescent="0.35">
      <c r="B51" s="76" t="s">
        <v>157</v>
      </c>
      <c r="C51" s="77">
        <f t="shared" ref="C51:T51" si="11">+SUM(C48:C50)</f>
        <v>10</v>
      </c>
      <c r="D51" s="77">
        <f t="shared" si="11"/>
        <v>3</v>
      </c>
      <c r="E51" s="77">
        <f t="shared" si="11"/>
        <v>34</v>
      </c>
      <c r="F51" s="77">
        <f t="shared" si="11"/>
        <v>27</v>
      </c>
      <c r="G51" s="77">
        <f t="shared" si="11"/>
        <v>48</v>
      </c>
      <c r="H51" s="77">
        <f t="shared" si="11"/>
        <v>11</v>
      </c>
      <c r="I51" s="77">
        <f t="shared" si="11"/>
        <v>72</v>
      </c>
      <c r="J51" s="77">
        <f t="shared" si="11"/>
        <v>337</v>
      </c>
      <c r="K51" s="77">
        <f t="shared" si="11"/>
        <v>45</v>
      </c>
      <c r="L51" s="77">
        <f t="shared" si="11"/>
        <v>18</v>
      </c>
      <c r="M51" s="77">
        <f t="shared" si="11"/>
        <v>49</v>
      </c>
      <c r="N51" s="77">
        <f t="shared" si="11"/>
        <v>26</v>
      </c>
      <c r="O51" s="77">
        <f t="shared" si="11"/>
        <v>1</v>
      </c>
      <c r="P51" s="77">
        <f t="shared" si="11"/>
        <v>24</v>
      </c>
      <c r="Q51" s="77">
        <f t="shared" si="11"/>
        <v>66</v>
      </c>
      <c r="R51" s="77">
        <f t="shared" si="11"/>
        <v>5</v>
      </c>
      <c r="S51" s="77">
        <f t="shared" si="11"/>
        <v>39</v>
      </c>
      <c r="T51" s="77">
        <f t="shared" si="11"/>
        <v>0</v>
      </c>
      <c r="U51" s="78">
        <f>SUM(U48:U50)</f>
        <v>112</v>
      </c>
      <c r="V51" s="78">
        <f>SUM(V48:V50)</f>
        <v>3</v>
      </c>
      <c r="W51" s="78">
        <f>SUM(W48:W50)</f>
        <v>223</v>
      </c>
    </row>
    <row r="52" spans="1:23" ht="15.5" x14ac:dyDescent="0.35">
      <c r="B52" s="69">
        <v>45108</v>
      </c>
      <c r="C52" s="75">
        <v>4</v>
      </c>
      <c r="D52" s="75">
        <v>2</v>
      </c>
      <c r="E52" s="75">
        <v>10</v>
      </c>
      <c r="F52" s="75">
        <v>18</v>
      </c>
      <c r="G52" s="75">
        <v>18</v>
      </c>
      <c r="H52" s="75">
        <v>4</v>
      </c>
      <c r="I52" s="75">
        <v>24</v>
      </c>
      <c r="J52" s="75">
        <v>130</v>
      </c>
      <c r="K52" s="75">
        <v>11</v>
      </c>
      <c r="L52" s="75">
        <v>6</v>
      </c>
      <c r="M52" s="75">
        <v>19</v>
      </c>
      <c r="N52" s="75">
        <v>6</v>
      </c>
      <c r="O52" s="75">
        <v>2</v>
      </c>
      <c r="P52" s="75">
        <v>4</v>
      </c>
      <c r="Q52" s="75">
        <v>23</v>
      </c>
      <c r="R52" s="75">
        <v>1</v>
      </c>
      <c r="S52" s="75">
        <v>8</v>
      </c>
      <c r="T52" s="75">
        <v>0</v>
      </c>
      <c r="U52" s="75">
        <v>42</v>
      </c>
      <c r="V52" s="75">
        <v>1</v>
      </c>
      <c r="W52" s="75">
        <v>73</v>
      </c>
    </row>
    <row r="53" spans="1:23" ht="15.5" x14ac:dyDescent="0.35">
      <c r="B53" s="69">
        <v>45139</v>
      </c>
      <c r="C53" s="75">
        <v>1</v>
      </c>
      <c r="D53" s="75">
        <v>0</v>
      </c>
      <c r="E53" s="75">
        <v>9</v>
      </c>
      <c r="F53" s="75">
        <v>2</v>
      </c>
      <c r="G53" s="75">
        <v>17</v>
      </c>
      <c r="H53" s="75">
        <v>1</v>
      </c>
      <c r="I53" s="75">
        <v>19</v>
      </c>
      <c r="J53" s="75">
        <v>125</v>
      </c>
      <c r="K53" s="75">
        <v>17</v>
      </c>
      <c r="L53" s="75">
        <v>5</v>
      </c>
      <c r="M53" s="75">
        <v>26</v>
      </c>
      <c r="N53" s="75">
        <v>6</v>
      </c>
      <c r="O53" s="75">
        <v>0</v>
      </c>
      <c r="P53" s="75">
        <v>4</v>
      </c>
      <c r="Q53" s="75">
        <v>16</v>
      </c>
      <c r="R53" s="75">
        <v>2</v>
      </c>
      <c r="S53" s="75">
        <v>7</v>
      </c>
      <c r="T53" s="75">
        <v>0</v>
      </c>
      <c r="U53" s="75">
        <v>36</v>
      </c>
      <c r="V53" s="75">
        <v>1</v>
      </c>
      <c r="W53" s="75">
        <v>69</v>
      </c>
    </row>
    <row r="54" spans="1:23" ht="15.5" x14ac:dyDescent="0.35">
      <c r="B54" s="69">
        <v>45170</v>
      </c>
      <c r="C54" s="75">
        <v>1</v>
      </c>
      <c r="D54" s="75">
        <v>1</v>
      </c>
      <c r="E54" s="75">
        <v>6</v>
      </c>
      <c r="F54" s="75">
        <v>9</v>
      </c>
      <c r="G54" s="75">
        <v>18</v>
      </c>
      <c r="H54" s="75">
        <v>1</v>
      </c>
      <c r="I54" s="75">
        <v>20</v>
      </c>
      <c r="J54" s="75">
        <v>112</v>
      </c>
      <c r="K54" s="75">
        <v>17</v>
      </c>
      <c r="L54" s="75">
        <v>4</v>
      </c>
      <c r="M54" s="75">
        <v>18</v>
      </c>
      <c r="N54" s="75">
        <v>9</v>
      </c>
      <c r="O54" s="75">
        <v>0</v>
      </c>
      <c r="P54" s="75">
        <v>3</v>
      </c>
      <c r="Q54" s="75">
        <v>21</v>
      </c>
      <c r="R54" s="75">
        <v>3</v>
      </c>
      <c r="S54" s="75">
        <v>5</v>
      </c>
      <c r="T54" s="75">
        <v>0</v>
      </c>
      <c r="U54" s="75">
        <v>32</v>
      </c>
      <c r="V54" s="75">
        <v>0</v>
      </c>
      <c r="W54" s="75">
        <v>71</v>
      </c>
    </row>
    <row r="55" spans="1:23" ht="15.5" x14ac:dyDescent="0.35">
      <c r="B55" s="76" t="s">
        <v>158</v>
      </c>
      <c r="C55" s="77">
        <f t="shared" ref="C55:W55" si="12">+SUM(C52:C54)</f>
        <v>6</v>
      </c>
      <c r="D55" s="77">
        <f t="shared" si="12"/>
        <v>3</v>
      </c>
      <c r="E55" s="77">
        <f t="shared" si="12"/>
        <v>25</v>
      </c>
      <c r="F55" s="77">
        <f t="shared" si="12"/>
        <v>29</v>
      </c>
      <c r="G55" s="77">
        <f t="shared" si="12"/>
        <v>53</v>
      </c>
      <c r="H55" s="77">
        <f t="shared" si="12"/>
        <v>6</v>
      </c>
      <c r="I55" s="77">
        <f t="shared" si="12"/>
        <v>63</v>
      </c>
      <c r="J55" s="77">
        <f t="shared" si="12"/>
        <v>367</v>
      </c>
      <c r="K55" s="77">
        <f t="shared" si="12"/>
        <v>45</v>
      </c>
      <c r="L55" s="77">
        <f t="shared" si="12"/>
        <v>15</v>
      </c>
      <c r="M55" s="77">
        <f t="shared" si="12"/>
        <v>63</v>
      </c>
      <c r="N55" s="77">
        <f t="shared" si="12"/>
        <v>21</v>
      </c>
      <c r="O55" s="77">
        <f t="shared" si="12"/>
        <v>2</v>
      </c>
      <c r="P55" s="77">
        <f t="shared" si="12"/>
        <v>11</v>
      </c>
      <c r="Q55" s="77">
        <f t="shared" si="12"/>
        <v>60</v>
      </c>
      <c r="R55" s="77">
        <f t="shared" si="12"/>
        <v>6</v>
      </c>
      <c r="S55" s="77">
        <f t="shared" si="12"/>
        <v>20</v>
      </c>
      <c r="T55" s="77">
        <f t="shared" si="12"/>
        <v>0</v>
      </c>
      <c r="U55" s="77">
        <f t="shared" si="12"/>
        <v>110</v>
      </c>
      <c r="V55" s="77">
        <f t="shared" si="12"/>
        <v>2</v>
      </c>
      <c r="W55" s="77">
        <f t="shared" si="12"/>
        <v>213</v>
      </c>
    </row>
    <row r="56" spans="1:23" ht="15.5" x14ac:dyDescent="0.35">
      <c r="B56" s="69">
        <v>45200</v>
      </c>
      <c r="C56" s="75">
        <v>1</v>
      </c>
      <c r="D56" s="75">
        <v>2</v>
      </c>
      <c r="E56" s="75">
        <v>9</v>
      </c>
      <c r="F56" s="75">
        <v>6</v>
      </c>
      <c r="G56" s="75">
        <v>14</v>
      </c>
      <c r="H56" s="75">
        <v>3</v>
      </c>
      <c r="I56" s="75">
        <v>16</v>
      </c>
      <c r="J56" s="75">
        <v>160</v>
      </c>
      <c r="K56" s="75">
        <v>21</v>
      </c>
      <c r="L56" s="75">
        <v>5</v>
      </c>
      <c r="M56" s="75">
        <v>18</v>
      </c>
      <c r="N56" s="75">
        <v>6</v>
      </c>
      <c r="O56" s="75">
        <v>1</v>
      </c>
      <c r="P56" s="75">
        <v>3</v>
      </c>
      <c r="Q56" s="75">
        <v>25</v>
      </c>
      <c r="R56" s="75">
        <v>2</v>
      </c>
      <c r="S56" s="75">
        <v>10</v>
      </c>
      <c r="T56" s="75">
        <v>0</v>
      </c>
      <c r="U56" s="75">
        <v>48</v>
      </c>
      <c r="V56" s="75">
        <v>1</v>
      </c>
      <c r="W56" s="75">
        <v>80</v>
      </c>
    </row>
    <row r="57" spans="1:23" ht="15.5" x14ac:dyDescent="0.35">
      <c r="B57" s="69">
        <v>45231</v>
      </c>
      <c r="C57" s="75">
        <v>2</v>
      </c>
      <c r="D57" s="75">
        <v>0</v>
      </c>
      <c r="E57" s="75">
        <v>6</v>
      </c>
      <c r="F57" s="75">
        <v>7</v>
      </c>
      <c r="G57" s="75">
        <v>22</v>
      </c>
      <c r="H57" s="75">
        <v>1</v>
      </c>
      <c r="I57" s="75">
        <v>15</v>
      </c>
      <c r="J57" s="75">
        <v>142</v>
      </c>
      <c r="K57" s="75">
        <v>17</v>
      </c>
      <c r="L57" s="75">
        <v>5</v>
      </c>
      <c r="M57" s="75">
        <v>25</v>
      </c>
      <c r="N57" s="75">
        <v>12</v>
      </c>
      <c r="O57" s="75">
        <v>1</v>
      </c>
      <c r="P57" s="75">
        <v>3</v>
      </c>
      <c r="Q57" s="75">
        <v>16</v>
      </c>
      <c r="R57" s="75">
        <v>2</v>
      </c>
      <c r="S57" s="75">
        <v>5</v>
      </c>
      <c r="T57" s="75">
        <v>0</v>
      </c>
      <c r="U57" s="75">
        <v>32</v>
      </c>
      <c r="V57" s="75">
        <v>3</v>
      </c>
      <c r="W57" s="75">
        <v>79</v>
      </c>
    </row>
    <row r="58" spans="1:23" ht="15.5" x14ac:dyDescent="0.35">
      <c r="B58" s="69">
        <v>45261</v>
      </c>
      <c r="C58" s="75">
        <v>2</v>
      </c>
      <c r="D58" s="75">
        <v>2</v>
      </c>
      <c r="E58" s="75">
        <v>5</v>
      </c>
      <c r="F58" s="75">
        <v>10</v>
      </c>
      <c r="G58" s="75">
        <v>18</v>
      </c>
      <c r="H58" s="75">
        <v>0</v>
      </c>
      <c r="I58" s="75">
        <v>15</v>
      </c>
      <c r="J58" s="75">
        <v>148</v>
      </c>
      <c r="K58" s="75">
        <v>16</v>
      </c>
      <c r="L58" s="75">
        <v>3</v>
      </c>
      <c r="M58" s="75">
        <v>15</v>
      </c>
      <c r="N58" s="75">
        <v>8</v>
      </c>
      <c r="O58" s="75">
        <v>0</v>
      </c>
      <c r="P58" s="75">
        <v>4</v>
      </c>
      <c r="Q58" s="75">
        <v>13</v>
      </c>
      <c r="R58" s="75">
        <v>1</v>
      </c>
      <c r="S58" s="75">
        <v>5</v>
      </c>
      <c r="T58" s="75">
        <v>0</v>
      </c>
      <c r="U58" s="75">
        <v>46</v>
      </c>
      <c r="V58" s="75">
        <v>0</v>
      </c>
      <c r="W58" s="75">
        <v>87</v>
      </c>
    </row>
    <row r="59" spans="1:23" ht="15.5" x14ac:dyDescent="0.35">
      <c r="B59" s="76" t="s">
        <v>159</v>
      </c>
      <c r="C59" s="77">
        <f t="shared" ref="C59:W59" si="13">+SUM(C56:C58)</f>
        <v>5</v>
      </c>
      <c r="D59" s="77">
        <f t="shared" si="13"/>
        <v>4</v>
      </c>
      <c r="E59" s="77">
        <f t="shared" si="13"/>
        <v>20</v>
      </c>
      <c r="F59" s="77">
        <f t="shared" si="13"/>
        <v>23</v>
      </c>
      <c r="G59" s="77">
        <f t="shared" si="13"/>
        <v>54</v>
      </c>
      <c r="H59" s="77">
        <f t="shared" si="13"/>
        <v>4</v>
      </c>
      <c r="I59" s="77">
        <f t="shared" si="13"/>
        <v>46</v>
      </c>
      <c r="J59" s="77">
        <f t="shared" si="13"/>
        <v>450</v>
      </c>
      <c r="K59" s="77">
        <f t="shared" si="13"/>
        <v>54</v>
      </c>
      <c r="L59" s="77">
        <f t="shared" si="13"/>
        <v>13</v>
      </c>
      <c r="M59" s="77">
        <f t="shared" si="13"/>
        <v>58</v>
      </c>
      <c r="N59" s="77">
        <f t="shared" si="13"/>
        <v>26</v>
      </c>
      <c r="O59" s="77">
        <f t="shared" si="13"/>
        <v>2</v>
      </c>
      <c r="P59" s="77">
        <f t="shared" si="13"/>
        <v>10</v>
      </c>
      <c r="Q59" s="77">
        <f t="shared" si="13"/>
        <v>54</v>
      </c>
      <c r="R59" s="77">
        <f t="shared" si="13"/>
        <v>5</v>
      </c>
      <c r="S59" s="77">
        <f t="shared" si="13"/>
        <v>20</v>
      </c>
      <c r="T59" s="77">
        <f t="shared" si="13"/>
        <v>0</v>
      </c>
      <c r="U59" s="77">
        <f t="shared" si="13"/>
        <v>126</v>
      </c>
      <c r="V59" s="77">
        <f t="shared" si="13"/>
        <v>4</v>
      </c>
      <c r="W59" s="77">
        <f t="shared" si="13"/>
        <v>246</v>
      </c>
    </row>
    <row r="60" spans="1:23" s="82" customFormat="1" ht="15.5" x14ac:dyDescent="0.35">
      <c r="A60" s="66"/>
      <c r="B60" s="69">
        <v>45292</v>
      </c>
      <c r="C60" s="75">
        <v>6</v>
      </c>
      <c r="D60" s="75">
        <v>2</v>
      </c>
      <c r="E60" s="75">
        <v>11</v>
      </c>
      <c r="F60" s="75">
        <v>16</v>
      </c>
      <c r="G60" s="75">
        <v>29</v>
      </c>
      <c r="H60" s="75">
        <v>1</v>
      </c>
      <c r="I60" s="75">
        <v>21</v>
      </c>
      <c r="J60" s="75">
        <v>187</v>
      </c>
      <c r="K60" s="75">
        <v>21</v>
      </c>
      <c r="L60" s="75">
        <v>1</v>
      </c>
      <c r="M60" s="75">
        <v>25</v>
      </c>
      <c r="N60" s="75">
        <v>8</v>
      </c>
      <c r="O60" s="75">
        <v>0</v>
      </c>
      <c r="P60" s="75">
        <v>4</v>
      </c>
      <c r="Q60" s="75">
        <v>19</v>
      </c>
      <c r="R60" s="75">
        <v>4</v>
      </c>
      <c r="S60" s="75">
        <v>10</v>
      </c>
      <c r="T60" s="75">
        <v>11</v>
      </c>
      <c r="U60" s="75">
        <v>53</v>
      </c>
      <c r="V60" s="75">
        <v>4</v>
      </c>
      <c r="W60" s="75">
        <v>125</v>
      </c>
    </row>
    <row r="61" spans="1:23" s="66" customFormat="1" ht="15.5" x14ac:dyDescent="0.35">
      <c r="B61" s="69">
        <v>45323</v>
      </c>
      <c r="C61" s="75">
        <v>2</v>
      </c>
      <c r="D61" s="75">
        <v>0</v>
      </c>
      <c r="E61" s="75">
        <v>6</v>
      </c>
      <c r="F61" s="75">
        <v>4</v>
      </c>
      <c r="G61" s="75">
        <v>20</v>
      </c>
      <c r="H61" s="75">
        <v>0</v>
      </c>
      <c r="I61" s="75">
        <v>9</v>
      </c>
      <c r="J61" s="75">
        <v>131</v>
      </c>
      <c r="K61" s="75">
        <v>16</v>
      </c>
      <c r="L61" s="75">
        <v>2</v>
      </c>
      <c r="M61" s="75">
        <v>18</v>
      </c>
      <c r="N61" s="75">
        <v>11</v>
      </c>
      <c r="O61" s="75">
        <v>0</v>
      </c>
      <c r="P61" s="75">
        <v>1</v>
      </c>
      <c r="Q61" s="75">
        <v>12</v>
      </c>
      <c r="R61" s="75">
        <v>0</v>
      </c>
      <c r="S61" s="75">
        <v>7</v>
      </c>
      <c r="T61" s="75">
        <v>9</v>
      </c>
      <c r="U61" s="75">
        <v>30</v>
      </c>
      <c r="V61" s="75">
        <v>6</v>
      </c>
      <c r="W61" s="75">
        <v>108</v>
      </c>
    </row>
    <row r="62" spans="1:23" ht="15.5" x14ac:dyDescent="0.35">
      <c r="B62" s="69">
        <v>45352</v>
      </c>
      <c r="C62" s="75">
        <v>6</v>
      </c>
      <c r="D62" s="75">
        <v>2</v>
      </c>
      <c r="E62" s="75">
        <v>6</v>
      </c>
      <c r="F62" s="75">
        <v>10</v>
      </c>
      <c r="G62" s="75">
        <v>10</v>
      </c>
      <c r="H62" s="75">
        <v>0</v>
      </c>
      <c r="I62" s="75">
        <v>10</v>
      </c>
      <c r="J62" s="75">
        <v>77</v>
      </c>
      <c r="K62" s="75">
        <v>13</v>
      </c>
      <c r="L62" s="75">
        <v>1</v>
      </c>
      <c r="M62" s="75">
        <v>6</v>
      </c>
      <c r="N62" s="75">
        <v>3</v>
      </c>
      <c r="O62" s="75">
        <v>0</v>
      </c>
      <c r="P62" s="75">
        <v>0</v>
      </c>
      <c r="Q62" s="75">
        <v>14</v>
      </c>
      <c r="R62" s="75">
        <v>0</v>
      </c>
      <c r="S62" s="75">
        <v>4</v>
      </c>
      <c r="T62" s="75">
        <v>8</v>
      </c>
      <c r="U62" s="75">
        <v>24</v>
      </c>
      <c r="V62" s="75">
        <v>2</v>
      </c>
      <c r="W62" s="75">
        <v>66</v>
      </c>
    </row>
    <row r="63" spans="1:23" ht="15.5" x14ac:dyDescent="0.35">
      <c r="B63" s="76" t="s">
        <v>160</v>
      </c>
      <c r="C63" s="77">
        <f t="shared" ref="C63" si="14">+SUM(C60:C62)</f>
        <v>14</v>
      </c>
      <c r="D63" s="77">
        <f t="shared" ref="D63" si="15">+SUM(D60:D62)</f>
        <v>4</v>
      </c>
      <c r="E63" s="77">
        <f t="shared" ref="E63" si="16">+SUM(E60:E62)</f>
        <v>23</v>
      </c>
      <c r="F63" s="77">
        <f t="shared" ref="F63" si="17">+SUM(F60:F62)</f>
        <v>30</v>
      </c>
      <c r="G63" s="77">
        <f t="shared" ref="G63" si="18">+SUM(G60:G62)</f>
        <v>59</v>
      </c>
      <c r="H63" s="77">
        <f t="shared" ref="H63" si="19">+SUM(H60:H62)</f>
        <v>1</v>
      </c>
      <c r="I63" s="77">
        <f t="shared" ref="I63" si="20">+SUM(I60:I62)</f>
        <v>40</v>
      </c>
      <c r="J63" s="77">
        <f t="shared" ref="J63" si="21">+SUM(J60:J62)</f>
        <v>395</v>
      </c>
      <c r="K63" s="77">
        <f t="shared" ref="K63" si="22">+SUM(K60:K62)</f>
        <v>50</v>
      </c>
      <c r="L63" s="77">
        <f t="shared" ref="L63" si="23">+SUM(L60:L62)</f>
        <v>4</v>
      </c>
      <c r="M63" s="77">
        <f t="shared" ref="M63" si="24">+SUM(M60:M62)</f>
        <v>49</v>
      </c>
      <c r="N63" s="77">
        <f t="shared" ref="N63" si="25">+SUM(N60:N62)</f>
        <v>22</v>
      </c>
      <c r="O63" s="77">
        <f t="shared" ref="O63" si="26">+SUM(O60:O62)</f>
        <v>0</v>
      </c>
      <c r="P63" s="77">
        <f t="shared" ref="P63" si="27">+SUM(P60:P62)</f>
        <v>5</v>
      </c>
      <c r="Q63" s="77">
        <f t="shared" ref="Q63" si="28">+SUM(Q60:Q62)</f>
        <v>45</v>
      </c>
      <c r="R63" s="77">
        <f t="shared" ref="R63" si="29">+SUM(R60:R62)</f>
        <v>4</v>
      </c>
      <c r="S63" s="77">
        <f t="shared" ref="S63" si="30">+SUM(S60:S62)</f>
        <v>21</v>
      </c>
      <c r="T63" s="77">
        <f t="shared" ref="T63" si="31">+SUM(T60:T62)</f>
        <v>28</v>
      </c>
      <c r="U63" s="77">
        <f t="shared" ref="U63" si="32">+SUM(U60:U62)</f>
        <v>107</v>
      </c>
      <c r="V63" s="77">
        <f t="shared" ref="V63" si="33">+SUM(V60:V62)</f>
        <v>12</v>
      </c>
      <c r="W63" s="77">
        <f t="shared" ref="W63" si="34">+SUM(W60:W62)</f>
        <v>299</v>
      </c>
    </row>
    <row r="64" spans="1:23" ht="15.5" x14ac:dyDescent="0.35">
      <c r="B64" s="69">
        <v>45383</v>
      </c>
      <c r="C64" s="75">
        <v>4</v>
      </c>
      <c r="D64" s="75">
        <v>0</v>
      </c>
      <c r="E64" s="75">
        <v>4</v>
      </c>
      <c r="F64" s="75">
        <v>11</v>
      </c>
      <c r="G64" s="75">
        <v>30</v>
      </c>
      <c r="H64" s="75">
        <v>3</v>
      </c>
      <c r="I64" s="75">
        <v>30</v>
      </c>
      <c r="J64" s="75">
        <v>194</v>
      </c>
      <c r="K64" s="75">
        <v>24</v>
      </c>
      <c r="L64" s="75">
        <v>5</v>
      </c>
      <c r="M64" s="75">
        <v>20</v>
      </c>
      <c r="N64" s="75">
        <v>10</v>
      </c>
      <c r="O64" s="75">
        <v>0</v>
      </c>
      <c r="P64" s="75">
        <v>0</v>
      </c>
      <c r="Q64" s="75">
        <v>28</v>
      </c>
      <c r="R64" s="75">
        <v>0</v>
      </c>
      <c r="S64" s="75">
        <v>11</v>
      </c>
      <c r="T64" s="75">
        <v>7</v>
      </c>
      <c r="U64" s="75">
        <v>77</v>
      </c>
      <c r="V64" s="75">
        <v>17</v>
      </c>
      <c r="W64" s="75">
        <v>146</v>
      </c>
    </row>
    <row r="65" spans="2:23" ht="15.5" x14ac:dyDescent="0.35">
      <c r="B65" s="69">
        <v>45413</v>
      </c>
      <c r="C65" s="75">
        <v>1</v>
      </c>
      <c r="D65" s="75">
        <v>0</v>
      </c>
      <c r="E65" s="75">
        <v>4</v>
      </c>
      <c r="F65" s="75">
        <v>4</v>
      </c>
      <c r="G65" s="75">
        <v>25</v>
      </c>
      <c r="H65" s="75">
        <v>0</v>
      </c>
      <c r="I65" s="75">
        <v>25</v>
      </c>
      <c r="J65" s="75">
        <v>136</v>
      </c>
      <c r="K65" s="75">
        <v>24</v>
      </c>
      <c r="L65" s="75">
        <v>6</v>
      </c>
      <c r="M65" s="75">
        <v>10</v>
      </c>
      <c r="N65" s="75">
        <v>4</v>
      </c>
      <c r="O65" s="75">
        <v>3</v>
      </c>
      <c r="P65" s="75">
        <v>0</v>
      </c>
      <c r="Q65" s="75">
        <v>14</v>
      </c>
      <c r="R65" s="75">
        <v>3</v>
      </c>
      <c r="S65" s="75">
        <v>11</v>
      </c>
      <c r="T65" s="75">
        <v>6</v>
      </c>
      <c r="U65" s="75">
        <v>46</v>
      </c>
      <c r="V65" s="75">
        <v>11</v>
      </c>
      <c r="W65" s="75">
        <v>140</v>
      </c>
    </row>
    <row r="66" spans="2:23" ht="15.5" x14ac:dyDescent="0.35">
      <c r="B66" s="69">
        <v>45444</v>
      </c>
      <c r="C66" s="75">
        <v>0</v>
      </c>
      <c r="D66" s="75">
        <v>0</v>
      </c>
      <c r="E66" s="75">
        <v>2</v>
      </c>
      <c r="F66" s="75">
        <v>2</v>
      </c>
      <c r="G66" s="75">
        <v>22</v>
      </c>
      <c r="H66" s="75">
        <v>2</v>
      </c>
      <c r="I66" s="75">
        <v>15</v>
      </c>
      <c r="J66" s="75">
        <v>122</v>
      </c>
      <c r="K66" s="75">
        <v>16</v>
      </c>
      <c r="L66" s="75">
        <v>2</v>
      </c>
      <c r="M66" s="75">
        <v>6</v>
      </c>
      <c r="N66" s="75">
        <v>5</v>
      </c>
      <c r="O66" s="75">
        <v>0</v>
      </c>
      <c r="P66" s="75">
        <v>0</v>
      </c>
      <c r="Q66" s="75">
        <v>15</v>
      </c>
      <c r="R66" s="75">
        <v>0</v>
      </c>
      <c r="S66" s="75">
        <v>1</v>
      </c>
      <c r="T66" s="75">
        <v>7</v>
      </c>
      <c r="U66" s="75">
        <v>41</v>
      </c>
      <c r="V66" s="75">
        <v>11</v>
      </c>
      <c r="W66" s="75">
        <v>115</v>
      </c>
    </row>
    <row r="67" spans="2:23" ht="15.5" x14ac:dyDescent="0.35">
      <c r="B67" s="76" t="s">
        <v>161</v>
      </c>
      <c r="C67" s="77">
        <f t="shared" ref="C67" si="35">+SUM(C64:C66)</f>
        <v>5</v>
      </c>
      <c r="D67" s="77">
        <f t="shared" ref="D67" si="36">+SUM(D64:D66)</f>
        <v>0</v>
      </c>
      <c r="E67" s="77">
        <f t="shared" ref="E67" si="37">+SUM(E64:E66)</f>
        <v>10</v>
      </c>
      <c r="F67" s="77">
        <f t="shared" ref="F67" si="38">+SUM(F64:F66)</f>
        <v>17</v>
      </c>
      <c r="G67" s="77">
        <f t="shared" ref="G67" si="39">+SUM(G64:G66)</f>
        <v>77</v>
      </c>
      <c r="H67" s="77">
        <f t="shared" ref="H67" si="40">+SUM(H64:H66)</f>
        <v>5</v>
      </c>
      <c r="I67" s="77">
        <f t="shared" ref="I67" si="41">+SUM(I64:I66)</f>
        <v>70</v>
      </c>
      <c r="J67" s="77">
        <f t="shared" ref="J67" si="42">+SUM(J64:J66)</f>
        <v>452</v>
      </c>
      <c r="K67" s="77">
        <f t="shared" ref="K67" si="43">+SUM(K64:K66)</f>
        <v>64</v>
      </c>
      <c r="L67" s="77">
        <f t="shared" ref="L67" si="44">+SUM(L64:L66)</f>
        <v>13</v>
      </c>
      <c r="M67" s="77">
        <f t="shared" ref="M67" si="45">+SUM(M64:M66)</f>
        <v>36</v>
      </c>
      <c r="N67" s="77">
        <f t="shared" ref="N67" si="46">+SUM(N64:N66)</f>
        <v>19</v>
      </c>
      <c r="O67" s="77">
        <f t="shared" ref="O67" si="47">+SUM(O64:O66)</f>
        <v>3</v>
      </c>
      <c r="P67" s="77">
        <f t="shared" ref="P67" si="48">+SUM(P64:P66)</f>
        <v>0</v>
      </c>
      <c r="Q67" s="77">
        <f t="shared" ref="Q67" si="49">+SUM(Q64:Q66)</f>
        <v>57</v>
      </c>
      <c r="R67" s="77">
        <f t="shared" ref="R67" si="50">+SUM(R64:R66)</f>
        <v>3</v>
      </c>
      <c r="S67" s="77">
        <f t="shared" ref="S67" si="51">+SUM(S64:S66)</f>
        <v>23</v>
      </c>
      <c r="T67" s="77">
        <f t="shared" ref="T67" si="52">+SUM(T64:T66)</f>
        <v>20</v>
      </c>
      <c r="U67" s="77">
        <f t="shared" ref="U67" si="53">+SUM(U64:U66)</f>
        <v>164</v>
      </c>
      <c r="V67" s="77">
        <f t="shared" ref="V67" si="54">+SUM(V64:V66)</f>
        <v>39</v>
      </c>
      <c r="W67" s="77">
        <f t="shared" ref="W67" si="55">+SUM(W64:W66)</f>
        <v>401</v>
      </c>
    </row>
    <row r="68" spans="2:23" ht="15.5" x14ac:dyDescent="0.35">
      <c r="B68" s="69">
        <v>45474</v>
      </c>
      <c r="C68" s="75">
        <v>1</v>
      </c>
      <c r="D68" s="75">
        <v>0</v>
      </c>
      <c r="E68" s="75">
        <v>17</v>
      </c>
      <c r="F68" s="75">
        <v>10</v>
      </c>
      <c r="G68" s="75">
        <v>31</v>
      </c>
      <c r="H68" s="75">
        <v>2</v>
      </c>
      <c r="I68" s="75">
        <v>49</v>
      </c>
      <c r="J68" s="75">
        <v>183</v>
      </c>
      <c r="K68" s="75">
        <v>24</v>
      </c>
      <c r="L68" s="75">
        <v>4</v>
      </c>
      <c r="M68" s="75">
        <v>9</v>
      </c>
      <c r="N68" s="75">
        <v>8</v>
      </c>
      <c r="O68" s="75">
        <v>0</v>
      </c>
      <c r="P68" s="75">
        <v>2</v>
      </c>
      <c r="Q68" s="75">
        <v>22</v>
      </c>
      <c r="R68" s="75">
        <v>3</v>
      </c>
      <c r="S68" s="75">
        <v>11</v>
      </c>
      <c r="T68" s="75">
        <v>6</v>
      </c>
      <c r="U68" s="75">
        <v>40</v>
      </c>
      <c r="V68" s="75">
        <v>8</v>
      </c>
      <c r="W68" s="75">
        <v>176</v>
      </c>
    </row>
    <row r="69" spans="2:23" ht="15.5" x14ac:dyDescent="0.35">
      <c r="B69" s="69">
        <v>45505</v>
      </c>
      <c r="C69" s="75">
        <v>0</v>
      </c>
      <c r="D69" s="75">
        <v>0</v>
      </c>
      <c r="E69" s="75">
        <v>14</v>
      </c>
      <c r="F69" s="75">
        <v>0</v>
      </c>
      <c r="G69" s="75">
        <v>25</v>
      </c>
      <c r="H69" s="75">
        <v>4</v>
      </c>
      <c r="I69" s="75">
        <v>15</v>
      </c>
      <c r="J69" s="75">
        <v>120</v>
      </c>
      <c r="K69" s="75">
        <v>25</v>
      </c>
      <c r="L69" s="75">
        <v>0</v>
      </c>
      <c r="M69" s="75">
        <v>11</v>
      </c>
      <c r="N69" s="75">
        <v>1</v>
      </c>
      <c r="O69" s="75">
        <v>0</v>
      </c>
      <c r="P69" s="75">
        <v>0</v>
      </c>
      <c r="Q69" s="75">
        <v>10</v>
      </c>
      <c r="R69" s="75">
        <v>3</v>
      </c>
      <c r="S69" s="75">
        <v>9</v>
      </c>
      <c r="T69" s="75">
        <v>3</v>
      </c>
      <c r="U69" s="75">
        <v>32</v>
      </c>
      <c r="V69" s="75">
        <v>4</v>
      </c>
      <c r="W69" s="75">
        <v>121</v>
      </c>
    </row>
    <row r="70" spans="2:23" ht="15.5" x14ac:dyDescent="0.35">
      <c r="B70" s="69">
        <v>45536</v>
      </c>
      <c r="C70" s="75">
        <v>6</v>
      </c>
      <c r="D70" s="75">
        <v>1</v>
      </c>
      <c r="E70" s="75">
        <v>6</v>
      </c>
      <c r="F70" s="75">
        <v>10</v>
      </c>
      <c r="G70" s="75">
        <v>14</v>
      </c>
      <c r="H70" s="75">
        <v>3</v>
      </c>
      <c r="I70" s="75">
        <v>13</v>
      </c>
      <c r="J70" s="75">
        <v>94</v>
      </c>
      <c r="K70" s="75">
        <v>12</v>
      </c>
      <c r="L70" s="75">
        <v>2</v>
      </c>
      <c r="M70" s="75">
        <v>2</v>
      </c>
      <c r="N70" s="75">
        <v>6</v>
      </c>
      <c r="O70" s="75">
        <v>2</v>
      </c>
      <c r="P70" s="75">
        <v>0</v>
      </c>
      <c r="Q70" s="75">
        <v>12</v>
      </c>
      <c r="R70" s="75">
        <v>4</v>
      </c>
      <c r="S70" s="75">
        <v>5</v>
      </c>
      <c r="T70" s="75">
        <v>4</v>
      </c>
      <c r="U70" s="75">
        <v>23</v>
      </c>
      <c r="V70" s="75">
        <v>8</v>
      </c>
      <c r="W70" s="75">
        <v>97</v>
      </c>
    </row>
    <row r="71" spans="2:23" ht="15.5" x14ac:dyDescent="0.35">
      <c r="B71" s="76" t="s">
        <v>162</v>
      </c>
      <c r="C71" s="77">
        <f t="shared" ref="C71:W71" si="56">+SUM(C68:C70)</f>
        <v>7</v>
      </c>
      <c r="D71" s="77">
        <f t="shared" si="56"/>
        <v>1</v>
      </c>
      <c r="E71" s="77">
        <f t="shared" si="56"/>
        <v>37</v>
      </c>
      <c r="F71" s="77">
        <f t="shared" si="56"/>
        <v>20</v>
      </c>
      <c r="G71" s="77">
        <f t="shared" si="56"/>
        <v>70</v>
      </c>
      <c r="H71" s="77">
        <f t="shared" si="56"/>
        <v>9</v>
      </c>
      <c r="I71" s="77">
        <f t="shared" si="56"/>
        <v>77</v>
      </c>
      <c r="J71" s="77">
        <f t="shared" si="56"/>
        <v>397</v>
      </c>
      <c r="K71" s="77">
        <f t="shared" si="56"/>
        <v>61</v>
      </c>
      <c r="L71" s="77">
        <f t="shared" si="56"/>
        <v>6</v>
      </c>
      <c r="M71" s="77">
        <f t="shared" si="56"/>
        <v>22</v>
      </c>
      <c r="N71" s="77">
        <f t="shared" si="56"/>
        <v>15</v>
      </c>
      <c r="O71" s="77">
        <f t="shared" si="56"/>
        <v>2</v>
      </c>
      <c r="P71" s="77">
        <f t="shared" si="56"/>
        <v>2</v>
      </c>
      <c r="Q71" s="77">
        <f t="shared" si="56"/>
        <v>44</v>
      </c>
      <c r="R71" s="77">
        <f t="shared" si="56"/>
        <v>10</v>
      </c>
      <c r="S71" s="77">
        <f t="shared" si="56"/>
        <v>25</v>
      </c>
      <c r="T71" s="77">
        <f t="shared" si="56"/>
        <v>13</v>
      </c>
      <c r="U71" s="77">
        <f t="shared" si="56"/>
        <v>95</v>
      </c>
      <c r="V71" s="77">
        <f t="shared" si="56"/>
        <v>20</v>
      </c>
      <c r="W71" s="77">
        <f t="shared" si="56"/>
        <v>394</v>
      </c>
    </row>
    <row r="72" spans="2:23" ht="15.5" x14ac:dyDescent="0.35">
      <c r="B72" s="218">
        <v>45566</v>
      </c>
      <c r="C72" s="75">
        <v>0</v>
      </c>
      <c r="D72" s="75">
        <v>1</v>
      </c>
      <c r="E72" s="75">
        <v>2</v>
      </c>
      <c r="F72" s="75">
        <v>0</v>
      </c>
      <c r="G72" s="75">
        <v>12</v>
      </c>
      <c r="H72" s="75">
        <v>2</v>
      </c>
      <c r="I72" s="75">
        <v>20</v>
      </c>
      <c r="J72" s="75">
        <v>87</v>
      </c>
      <c r="K72" s="75">
        <v>14</v>
      </c>
      <c r="L72" s="75">
        <v>1</v>
      </c>
      <c r="M72" s="75">
        <v>12</v>
      </c>
      <c r="N72" s="75">
        <v>4</v>
      </c>
      <c r="O72" s="75">
        <v>0</v>
      </c>
      <c r="P72" s="75">
        <v>0</v>
      </c>
      <c r="Q72" s="75">
        <v>11</v>
      </c>
      <c r="R72" s="75">
        <v>1</v>
      </c>
      <c r="S72" s="75">
        <v>8</v>
      </c>
      <c r="T72" s="75">
        <v>3</v>
      </c>
      <c r="U72" s="75">
        <v>32</v>
      </c>
      <c r="V72" s="75">
        <v>9</v>
      </c>
      <c r="W72" s="75">
        <v>102</v>
      </c>
    </row>
    <row r="73" spans="2:23" ht="15.5" x14ac:dyDescent="0.35">
      <c r="B73" s="218">
        <v>45597</v>
      </c>
      <c r="C73" s="75">
        <v>0</v>
      </c>
      <c r="D73" s="75">
        <v>0</v>
      </c>
      <c r="E73" s="75">
        <v>4</v>
      </c>
      <c r="F73" s="75">
        <v>2</v>
      </c>
      <c r="G73" s="75">
        <v>18</v>
      </c>
      <c r="H73" s="75">
        <v>4</v>
      </c>
      <c r="I73" s="75">
        <v>48</v>
      </c>
      <c r="J73" s="75">
        <v>116</v>
      </c>
      <c r="K73" s="75">
        <v>14</v>
      </c>
      <c r="L73" s="75">
        <v>2</v>
      </c>
      <c r="M73" s="75">
        <v>18</v>
      </c>
      <c r="N73" s="75">
        <v>12</v>
      </c>
      <c r="O73" s="75">
        <v>5</v>
      </c>
      <c r="P73" s="75">
        <v>1</v>
      </c>
      <c r="Q73" s="75">
        <v>43</v>
      </c>
      <c r="R73" s="75">
        <v>4</v>
      </c>
      <c r="S73" s="75">
        <v>23</v>
      </c>
      <c r="T73" s="75">
        <v>9</v>
      </c>
      <c r="U73" s="75">
        <v>21</v>
      </c>
      <c r="V73" s="75">
        <v>8</v>
      </c>
      <c r="W73" s="75">
        <v>75</v>
      </c>
    </row>
    <row r="74" spans="2:23" ht="15.5" x14ac:dyDescent="0.35">
      <c r="B74" s="218">
        <v>45627</v>
      </c>
      <c r="C74" s="75">
        <v>7</v>
      </c>
      <c r="D74" s="75">
        <v>1</v>
      </c>
      <c r="E74" s="75">
        <v>8</v>
      </c>
      <c r="F74" s="75">
        <v>10</v>
      </c>
      <c r="G74" s="75">
        <v>21</v>
      </c>
      <c r="H74" s="75">
        <v>4</v>
      </c>
      <c r="I74" s="75">
        <v>27</v>
      </c>
      <c r="J74" s="75">
        <v>133</v>
      </c>
      <c r="K74" s="75">
        <v>15</v>
      </c>
      <c r="L74" s="75">
        <v>2</v>
      </c>
      <c r="M74" s="75">
        <v>26</v>
      </c>
      <c r="N74" s="75">
        <v>9</v>
      </c>
      <c r="O74" s="75">
        <v>3</v>
      </c>
      <c r="P74" s="75">
        <v>1</v>
      </c>
      <c r="Q74" s="75">
        <v>30</v>
      </c>
      <c r="R74" s="75">
        <v>3</v>
      </c>
      <c r="S74" s="75">
        <v>19</v>
      </c>
      <c r="T74" s="75">
        <v>10</v>
      </c>
      <c r="U74" s="75">
        <v>40</v>
      </c>
      <c r="V74" s="75">
        <v>15</v>
      </c>
      <c r="W74" s="75">
        <v>144</v>
      </c>
    </row>
    <row r="75" spans="2:23" ht="15.5" x14ac:dyDescent="0.35">
      <c r="B75" s="219" t="s">
        <v>163</v>
      </c>
      <c r="C75" s="77">
        <f t="shared" ref="C75:W75" si="57">+SUM(C72:C74)</f>
        <v>7</v>
      </c>
      <c r="D75" s="77">
        <f t="shared" si="57"/>
        <v>2</v>
      </c>
      <c r="E75" s="77">
        <f t="shared" si="57"/>
        <v>14</v>
      </c>
      <c r="F75" s="77">
        <f t="shared" si="57"/>
        <v>12</v>
      </c>
      <c r="G75" s="77">
        <f t="shared" si="57"/>
        <v>51</v>
      </c>
      <c r="H75" s="77">
        <f t="shared" si="57"/>
        <v>10</v>
      </c>
      <c r="I75" s="77">
        <f t="shared" si="57"/>
        <v>95</v>
      </c>
      <c r="J75" s="77">
        <f t="shared" si="57"/>
        <v>336</v>
      </c>
      <c r="K75" s="77">
        <f t="shared" si="57"/>
        <v>43</v>
      </c>
      <c r="L75" s="77">
        <f t="shared" si="57"/>
        <v>5</v>
      </c>
      <c r="M75" s="77">
        <f t="shared" si="57"/>
        <v>56</v>
      </c>
      <c r="N75" s="77">
        <f t="shared" si="57"/>
        <v>25</v>
      </c>
      <c r="O75" s="77">
        <f t="shared" si="57"/>
        <v>8</v>
      </c>
      <c r="P75" s="77">
        <f t="shared" si="57"/>
        <v>2</v>
      </c>
      <c r="Q75" s="77">
        <f t="shared" si="57"/>
        <v>84</v>
      </c>
      <c r="R75" s="77">
        <f t="shared" si="57"/>
        <v>8</v>
      </c>
      <c r="S75" s="77">
        <f t="shared" si="57"/>
        <v>50</v>
      </c>
      <c r="T75" s="77">
        <f t="shared" si="57"/>
        <v>22</v>
      </c>
      <c r="U75" s="77">
        <f t="shared" si="57"/>
        <v>93</v>
      </c>
      <c r="V75" s="77">
        <f t="shared" si="57"/>
        <v>32</v>
      </c>
      <c r="W75" s="77">
        <f t="shared" si="57"/>
        <v>321</v>
      </c>
    </row>
    <row r="76" spans="2:23" ht="15.5" x14ac:dyDescent="0.35">
      <c r="B76" s="218">
        <v>45658</v>
      </c>
      <c r="C76" s="75">
        <v>4</v>
      </c>
      <c r="D76" s="75">
        <v>0</v>
      </c>
      <c r="E76" s="75">
        <v>12</v>
      </c>
      <c r="F76" s="75">
        <v>9</v>
      </c>
      <c r="G76" s="75">
        <v>37</v>
      </c>
      <c r="H76" s="75">
        <v>1</v>
      </c>
      <c r="I76" s="75">
        <v>21</v>
      </c>
      <c r="J76" s="75">
        <v>226</v>
      </c>
      <c r="K76" s="75">
        <v>33</v>
      </c>
      <c r="L76" s="75">
        <v>4</v>
      </c>
      <c r="M76" s="75">
        <v>28</v>
      </c>
      <c r="N76" s="75">
        <v>4</v>
      </c>
      <c r="O76" s="75">
        <v>1</v>
      </c>
      <c r="P76" s="75">
        <v>6</v>
      </c>
      <c r="Q76" s="75">
        <v>22</v>
      </c>
      <c r="R76" s="75">
        <v>5</v>
      </c>
      <c r="S76" s="75">
        <v>11</v>
      </c>
      <c r="T76" s="75">
        <v>5</v>
      </c>
      <c r="U76" s="75">
        <v>52</v>
      </c>
      <c r="V76" s="75">
        <v>0</v>
      </c>
      <c r="W76" s="75">
        <v>160</v>
      </c>
    </row>
    <row r="77" spans="2:23" ht="15.5" x14ac:dyDescent="0.35">
      <c r="B77" s="218">
        <v>45689</v>
      </c>
      <c r="C77" s="75">
        <v>3</v>
      </c>
      <c r="D77" s="75">
        <v>0</v>
      </c>
      <c r="E77" s="75">
        <v>13</v>
      </c>
      <c r="F77" s="75">
        <v>13</v>
      </c>
      <c r="G77" s="75">
        <v>36</v>
      </c>
      <c r="H77" s="75">
        <v>4</v>
      </c>
      <c r="I77" s="75">
        <v>26</v>
      </c>
      <c r="J77" s="75">
        <v>181</v>
      </c>
      <c r="K77" s="75">
        <v>18</v>
      </c>
      <c r="L77" s="75">
        <v>2</v>
      </c>
      <c r="M77" s="75">
        <v>23</v>
      </c>
      <c r="N77" s="75">
        <v>5</v>
      </c>
      <c r="O77" s="75">
        <v>1</v>
      </c>
      <c r="P77" s="75">
        <v>6</v>
      </c>
      <c r="Q77" s="75">
        <v>32</v>
      </c>
      <c r="R77" s="75">
        <v>3</v>
      </c>
      <c r="S77" s="75">
        <v>6</v>
      </c>
      <c r="T77" s="75">
        <v>4</v>
      </c>
      <c r="U77" s="75">
        <v>48</v>
      </c>
      <c r="V77" s="75">
        <v>0</v>
      </c>
      <c r="W77" s="75">
        <v>132</v>
      </c>
    </row>
    <row r="78" spans="2:23" ht="15.5" x14ac:dyDescent="0.35">
      <c r="B78" s="218">
        <v>45717</v>
      </c>
      <c r="C78" s="75">
        <v>6</v>
      </c>
      <c r="D78" s="75">
        <v>0</v>
      </c>
      <c r="E78" s="75">
        <v>10</v>
      </c>
      <c r="F78" s="75">
        <v>16</v>
      </c>
      <c r="G78" s="75">
        <v>49</v>
      </c>
      <c r="H78" s="75">
        <v>11</v>
      </c>
      <c r="I78" s="75">
        <v>36</v>
      </c>
      <c r="J78" s="75">
        <v>235</v>
      </c>
      <c r="K78" s="75">
        <v>22</v>
      </c>
      <c r="L78" s="75">
        <v>2</v>
      </c>
      <c r="M78" s="75">
        <v>26</v>
      </c>
      <c r="N78" s="75">
        <v>8</v>
      </c>
      <c r="O78" s="75">
        <v>0</v>
      </c>
      <c r="P78" s="75">
        <v>7</v>
      </c>
      <c r="Q78" s="75">
        <v>35</v>
      </c>
      <c r="R78" s="75">
        <v>2</v>
      </c>
      <c r="S78" s="75">
        <v>15</v>
      </c>
      <c r="T78" s="75">
        <v>0</v>
      </c>
      <c r="U78" s="75">
        <v>54</v>
      </c>
      <c r="V78" s="75">
        <v>4</v>
      </c>
      <c r="W78" s="75">
        <v>193</v>
      </c>
    </row>
    <row r="79" spans="2:23" ht="15.5" x14ac:dyDescent="0.35">
      <c r="B79" s="219" t="s">
        <v>164</v>
      </c>
      <c r="C79" s="77">
        <f t="shared" ref="C79:W79" si="58">+SUM(C76:C78)</f>
        <v>13</v>
      </c>
      <c r="D79" s="77">
        <f t="shared" si="58"/>
        <v>0</v>
      </c>
      <c r="E79" s="77">
        <f t="shared" si="58"/>
        <v>35</v>
      </c>
      <c r="F79" s="77">
        <f>+SUM(F76:F78)</f>
        <v>38</v>
      </c>
      <c r="G79" s="77">
        <f t="shared" si="58"/>
        <v>122</v>
      </c>
      <c r="H79" s="77">
        <f t="shared" si="58"/>
        <v>16</v>
      </c>
      <c r="I79" s="77">
        <f>+SUM(I76:I78)</f>
        <v>83</v>
      </c>
      <c r="J79" s="77">
        <f t="shared" si="58"/>
        <v>642</v>
      </c>
      <c r="K79" s="77">
        <f t="shared" si="58"/>
        <v>73</v>
      </c>
      <c r="L79" s="77">
        <f t="shared" si="58"/>
        <v>8</v>
      </c>
      <c r="M79" s="77">
        <f t="shared" si="58"/>
        <v>77</v>
      </c>
      <c r="N79" s="77">
        <f t="shared" si="58"/>
        <v>17</v>
      </c>
      <c r="O79" s="77">
        <f t="shared" si="58"/>
        <v>2</v>
      </c>
      <c r="P79" s="77">
        <f t="shared" si="58"/>
        <v>19</v>
      </c>
      <c r="Q79" s="77">
        <f t="shared" si="58"/>
        <v>89</v>
      </c>
      <c r="R79" s="77">
        <f t="shared" si="58"/>
        <v>10</v>
      </c>
      <c r="S79" s="77">
        <f t="shared" si="58"/>
        <v>32</v>
      </c>
      <c r="T79" s="77">
        <f t="shared" si="58"/>
        <v>9</v>
      </c>
      <c r="U79" s="77">
        <f t="shared" si="58"/>
        <v>154</v>
      </c>
      <c r="V79" s="77">
        <f t="shared" si="58"/>
        <v>4</v>
      </c>
      <c r="W79" s="77">
        <f t="shared" si="58"/>
        <v>485</v>
      </c>
    </row>
    <row r="80" spans="2:23" ht="15.5" x14ac:dyDescent="0.35">
      <c r="B80" s="69">
        <v>45748</v>
      </c>
      <c r="C80" s="120">
        <v>6</v>
      </c>
      <c r="D80" s="287">
        <v>0</v>
      </c>
      <c r="E80" s="287">
        <v>9</v>
      </c>
      <c r="F80" s="287">
        <v>11</v>
      </c>
      <c r="G80" s="120">
        <v>22</v>
      </c>
      <c r="H80" s="120">
        <v>1</v>
      </c>
      <c r="I80" s="120">
        <v>20</v>
      </c>
      <c r="J80" s="120">
        <v>209</v>
      </c>
      <c r="K80" s="120">
        <v>14</v>
      </c>
      <c r="L80" s="120">
        <v>1</v>
      </c>
      <c r="M80" s="120">
        <v>19</v>
      </c>
      <c r="N80" s="120">
        <v>4</v>
      </c>
      <c r="O80" s="287">
        <v>2</v>
      </c>
      <c r="P80" s="120">
        <v>7</v>
      </c>
      <c r="Q80" s="120">
        <v>24</v>
      </c>
      <c r="R80" s="120">
        <v>3</v>
      </c>
      <c r="S80" s="120">
        <v>12</v>
      </c>
      <c r="T80" s="120">
        <v>9</v>
      </c>
      <c r="U80" s="120">
        <v>48</v>
      </c>
      <c r="V80" s="120">
        <v>5</v>
      </c>
      <c r="W80" s="120">
        <v>163</v>
      </c>
    </row>
    <row r="81" spans="2:23" ht="15.5" x14ac:dyDescent="0.35">
      <c r="B81" s="69">
        <v>45778</v>
      </c>
      <c r="C81" s="120">
        <v>4</v>
      </c>
      <c r="D81" s="287">
        <v>1</v>
      </c>
      <c r="E81" s="287">
        <v>8</v>
      </c>
      <c r="F81" s="287">
        <v>9</v>
      </c>
      <c r="G81" s="120">
        <v>35</v>
      </c>
      <c r="H81" s="120">
        <v>4</v>
      </c>
      <c r="I81" s="120">
        <v>30</v>
      </c>
      <c r="J81" s="120">
        <v>241</v>
      </c>
      <c r="K81" s="120">
        <v>27</v>
      </c>
      <c r="L81" s="120">
        <v>1</v>
      </c>
      <c r="M81" s="120">
        <v>18</v>
      </c>
      <c r="N81" s="120">
        <v>3</v>
      </c>
      <c r="O81" s="287">
        <v>1</v>
      </c>
      <c r="P81" s="120">
        <v>5</v>
      </c>
      <c r="Q81" s="120">
        <v>25</v>
      </c>
      <c r="R81" s="120">
        <v>2</v>
      </c>
      <c r="S81" s="120">
        <v>11</v>
      </c>
      <c r="T81" s="120">
        <v>2</v>
      </c>
      <c r="U81" s="120">
        <v>62</v>
      </c>
      <c r="V81" s="120">
        <v>4</v>
      </c>
      <c r="W81" s="120">
        <v>183</v>
      </c>
    </row>
    <row r="82" spans="2:23" ht="15.5" x14ac:dyDescent="0.35">
      <c r="B82" s="70">
        <v>45809</v>
      </c>
      <c r="C82" s="287">
        <v>3</v>
      </c>
      <c r="D82" s="287">
        <v>0</v>
      </c>
      <c r="E82" s="287">
        <v>6</v>
      </c>
      <c r="F82" s="287">
        <v>3</v>
      </c>
      <c r="G82" s="287">
        <v>42</v>
      </c>
      <c r="H82" s="287">
        <v>7</v>
      </c>
      <c r="I82" s="287">
        <v>24</v>
      </c>
      <c r="J82" s="287">
        <v>211</v>
      </c>
      <c r="K82" s="287">
        <v>19</v>
      </c>
      <c r="L82" s="287">
        <v>2</v>
      </c>
      <c r="M82" s="287">
        <v>19</v>
      </c>
      <c r="N82" s="287">
        <v>8</v>
      </c>
      <c r="O82" s="287">
        <v>2</v>
      </c>
      <c r="P82" s="287">
        <v>13</v>
      </c>
      <c r="Q82" s="287">
        <v>44</v>
      </c>
      <c r="R82" s="287">
        <v>2</v>
      </c>
      <c r="S82" s="287">
        <v>10</v>
      </c>
      <c r="T82" s="287">
        <v>7</v>
      </c>
      <c r="U82" s="287">
        <v>52</v>
      </c>
      <c r="V82" s="287">
        <v>5</v>
      </c>
      <c r="W82" s="287">
        <v>173</v>
      </c>
    </row>
    <row r="83" spans="2:23" ht="15.5" x14ac:dyDescent="0.35">
      <c r="B83" s="219" t="s">
        <v>165</v>
      </c>
      <c r="C83" s="77">
        <f t="shared" ref="C83:W83" si="59">+SUM(C80:C82)</f>
        <v>13</v>
      </c>
      <c r="D83" s="77">
        <f t="shared" si="59"/>
        <v>1</v>
      </c>
      <c r="E83" s="77">
        <f t="shared" si="59"/>
        <v>23</v>
      </c>
      <c r="F83" s="77">
        <f t="shared" si="59"/>
        <v>23</v>
      </c>
      <c r="G83" s="77">
        <f t="shared" si="59"/>
        <v>99</v>
      </c>
      <c r="H83" s="77">
        <f t="shared" si="59"/>
        <v>12</v>
      </c>
      <c r="I83" s="77">
        <f t="shared" si="59"/>
        <v>74</v>
      </c>
      <c r="J83" s="77">
        <f t="shared" si="59"/>
        <v>661</v>
      </c>
      <c r="K83" s="77">
        <f t="shared" si="59"/>
        <v>60</v>
      </c>
      <c r="L83" s="77">
        <f t="shared" si="59"/>
        <v>4</v>
      </c>
      <c r="M83" s="77">
        <f t="shared" si="59"/>
        <v>56</v>
      </c>
      <c r="N83" s="77">
        <f t="shared" si="59"/>
        <v>15</v>
      </c>
      <c r="O83" s="77">
        <f t="shared" si="59"/>
        <v>5</v>
      </c>
      <c r="P83" s="77">
        <f t="shared" si="59"/>
        <v>25</v>
      </c>
      <c r="Q83" s="77">
        <f t="shared" si="59"/>
        <v>93</v>
      </c>
      <c r="R83" s="77">
        <f t="shared" si="59"/>
        <v>7</v>
      </c>
      <c r="S83" s="77">
        <f t="shared" si="59"/>
        <v>33</v>
      </c>
      <c r="T83" s="77">
        <f t="shared" si="59"/>
        <v>18</v>
      </c>
      <c r="U83" s="77">
        <f t="shared" si="59"/>
        <v>162</v>
      </c>
      <c r="V83" s="77">
        <f t="shared" si="59"/>
        <v>14</v>
      </c>
      <c r="W83" s="77">
        <f t="shared" si="59"/>
        <v>519</v>
      </c>
    </row>
    <row r="84" spans="2:23" x14ac:dyDescent="0.35">
      <c r="B84" s="38"/>
      <c r="H84"/>
      <c r="I84"/>
      <c r="L84"/>
      <c r="M84"/>
      <c r="N84"/>
      <c r="O84"/>
      <c r="P84"/>
      <c r="U84" s="81"/>
    </row>
    <row r="85" spans="2:23" ht="18.5" x14ac:dyDescent="0.45">
      <c r="B85" s="3" t="s">
        <v>166</v>
      </c>
      <c r="G85" s="4"/>
      <c r="I85"/>
      <c r="K85" s="4"/>
      <c r="M85" s="5"/>
      <c r="P85"/>
    </row>
    <row r="86" spans="2:23" x14ac:dyDescent="0.35">
      <c r="B86" s="25" t="s">
        <v>207</v>
      </c>
      <c r="C86" s="26"/>
      <c r="D86" s="26" t="s">
        <v>228</v>
      </c>
      <c r="E86" s="26"/>
      <c r="F86" s="26"/>
      <c r="G86" s="26"/>
      <c r="H86" s="26"/>
      <c r="I86" s="26"/>
      <c r="K86" s="4"/>
      <c r="M86" s="5"/>
      <c r="P86"/>
    </row>
    <row r="87" spans="2:23" x14ac:dyDescent="0.35">
      <c r="B87" s="25" t="s">
        <v>211</v>
      </c>
      <c r="C87" s="26"/>
      <c r="D87" s="26" t="s">
        <v>229</v>
      </c>
      <c r="E87" s="26"/>
      <c r="F87" s="26"/>
      <c r="G87" s="26"/>
      <c r="H87" s="26"/>
      <c r="I87" s="26"/>
      <c r="K87" s="4"/>
      <c r="M87" s="5"/>
      <c r="P87"/>
    </row>
    <row r="88" spans="2:23" x14ac:dyDescent="0.35">
      <c r="B88" s="25" t="s">
        <v>208</v>
      </c>
      <c r="C88" s="26"/>
      <c r="D88" s="26" t="s">
        <v>230</v>
      </c>
      <c r="E88" s="26"/>
      <c r="F88" s="26"/>
      <c r="G88" s="26"/>
      <c r="H88" s="26"/>
      <c r="I88" s="26"/>
      <c r="K88" s="4"/>
      <c r="M88" s="5"/>
      <c r="P88"/>
    </row>
    <row r="89" spans="2:23" x14ac:dyDescent="0.35">
      <c r="B89" s="25" t="s">
        <v>209</v>
      </c>
      <c r="C89" s="26"/>
      <c r="D89" s="26" t="s">
        <v>231</v>
      </c>
      <c r="E89" s="26"/>
      <c r="F89" s="26"/>
      <c r="G89" s="26"/>
      <c r="H89" s="26"/>
      <c r="I89" s="26"/>
      <c r="K89" s="4"/>
      <c r="M89" s="5"/>
      <c r="P89"/>
    </row>
    <row r="90" spans="2:23" x14ac:dyDescent="0.35">
      <c r="B90" s="25" t="s">
        <v>210</v>
      </c>
      <c r="C90" s="26"/>
      <c r="D90" s="26" t="s">
        <v>232</v>
      </c>
      <c r="E90" s="26"/>
      <c r="F90" s="26"/>
      <c r="G90" s="26"/>
      <c r="H90" s="26"/>
      <c r="I90" s="26"/>
      <c r="K90" s="4"/>
      <c r="M90" s="5"/>
      <c r="P90"/>
    </row>
    <row r="91" spans="2:23" x14ac:dyDescent="0.35">
      <c r="B91" s="25" t="s">
        <v>212</v>
      </c>
      <c r="C91" s="26"/>
      <c r="D91" s="26" t="s">
        <v>233</v>
      </c>
      <c r="E91" s="26"/>
      <c r="F91" s="26"/>
      <c r="G91" s="26"/>
      <c r="H91" s="26"/>
      <c r="I91" s="26"/>
      <c r="K91" s="4"/>
      <c r="M91" s="5"/>
      <c r="P91"/>
    </row>
    <row r="92" spans="2:23" x14ac:dyDescent="0.35">
      <c r="B92" s="25" t="s">
        <v>213</v>
      </c>
      <c r="C92" s="26"/>
      <c r="D92" s="26" t="s">
        <v>234</v>
      </c>
      <c r="E92" s="26"/>
      <c r="F92" s="26"/>
      <c r="G92" s="26"/>
      <c r="H92" s="26"/>
      <c r="I92" s="26"/>
      <c r="K92" s="4"/>
      <c r="M92" s="5"/>
      <c r="P92"/>
    </row>
    <row r="93" spans="2:23" x14ac:dyDescent="0.35">
      <c r="B93" s="30" t="s">
        <v>214</v>
      </c>
      <c r="C93" s="1"/>
      <c r="D93" s="1" t="s">
        <v>235</v>
      </c>
      <c r="E93" s="1"/>
      <c r="F93" s="1"/>
      <c r="G93" s="1"/>
      <c r="H93" s="1"/>
      <c r="I93" s="1"/>
      <c r="K93" s="4"/>
      <c r="M93" s="5"/>
      <c r="P93"/>
    </row>
    <row r="94" spans="2:23" x14ac:dyDescent="0.35">
      <c r="B94" s="31" t="s">
        <v>215</v>
      </c>
      <c r="C94" s="2"/>
      <c r="D94" s="2" t="s">
        <v>236</v>
      </c>
      <c r="E94" s="2"/>
      <c r="F94" s="2"/>
      <c r="G94" s="2"/>
      <c r="H94" s="2"/>
      <c r="I94" s="2"/>
      <c r="K94" s="4"/>
      <c r="M94" s="5"/>
      <c r="P94"/>
    </row>
    <row r="95" spans="2:23" x14ac:dyDescent="0.35">
      <c r="B95" s="25" t="s">
        <v>216</v>
      </c>
      <c r="C95" s="26"/>
      <c r="D95" s="26" t="s">
        <v>237</v>
      </c>
      <c r="E95" s="26"/>
      <c r="F95" s="26"/>
      <c r="G95" s="26"/>
      <c r="H95" s="26"/>
      <c r="I95" s="26"/>
      <c r="K95" s="4"/>
      <c r="M95" s="5"/>
      <c r="P95"/>
    </row>
    <row r="96" spans="2:23" x14ac:dyDescent="0.35">
      <c r="B96" s="25" t="s">
        <v>217</v>
      </c>
      <c r="C96" s="26"/>
      <c r="D96" s="26" t="s">
        <v>238</v>
      </c>
      <c r="E96" s="26"/>
      <c r="F96" s="26"/>
      <c r="G96" s="26"/>
      <c r="H96" s="26"/>
      <c r="I96" s="26"/>
      <c r="K96" s="4"/>
      <c r="M96" s="5"/>
      <c r="P96"/>
    </row>
    <row r="97" spans="2:16" x14ac:dyDescent="0.35">
      <c r="B97" s="25" t="s">
        <v>218</v>
      </c>
      <c r="C97" s="26"/>
      <c r="D97" s="26" t="s">
        <v>239</v>
      </c>
      <c r="E97" s="26"/>
      <c r="F97" s="26"/>
      <c r="G97" s="26"/>
      <c r="H97" s="26"/>
      <c r="I97" s="26"/>
      <c r="K97" s="4"/>
      <c r="M97" s="5"/>
      <c r="P97"/>
    </row>
    <row r="98" spans="2:16" x14ac:dyDescent="0.35">
      <c r="B98" s="25" t="s">
        <v>219</v>
      </c>
      <c r="C98" s="26"/>
      <c r="D98" s="26" t="s">
        <v>240</v>
      </c>
      <c r="E98" s="26"/>
      <c r="F98" s="26"/>
      <c r="G98" s="26"/>
      <c r="H98" s="26"/>
      <c r="I98" s="26"/>
      <c r="K98" s="4"/>
      <c r="M98" s="5"/>
      <c r="P98"/>
    </row>
    <row r="99" spans="2:16" x14ac:dyDescent="0.35">
      <c r="B99" s="25" t="s">
        <v>220</v>
      </c>
      <c r="C99" s="26"/>
      <c r="D99" s="26" t="s">
        <v>241</v>
      </c>
      <c r="E99" s="26"/>
      <c r="F99" s="26"/>
      <c r="G99" s="26"/>
      <c r="H99" s="26"/>
      <c r="I99" s="26"/>
      <c r="K99" s="4"/>
      <c r="M99" s="5"/>
      <c r="P99"/>
    </row>
    <row r="100" spans="2:16" x14ac:dyDescent="0.35">
      <c r="B100" s="25" t="s">
        <v>221</v>
      </c>
      <c r="C100" s="26"/>
      <c r="D100" s="26" t="s">
        <v>242</v>
      </c>
      <c r="E100" s="26"/>
      <c r="F100" s="26"/>
      <c r="G100" s="26"/>
      <c r="H100" s="26"/>
      <c r="I100" s="26"/>
      <c r="K100" s="4"/>
      <c r="M100" s="5"/>
      <c r="P100"/>
    </row>
    <row r="101" spans="2:16" x14ac:dyDescent="0.35">
      <c r="B101" s="25" t="s">
        <v>222</v>
      </c>
      <c r="C101" s="26"/>
      <c r="D101" s="26" t="s">
        <v>243</v>
      </c>
      <c r="E101" s="26"/>
      <c r="F101" s="26"/>
      <c r="G101" s="26"/>
      <c r="H101" s="26"/>
      <c r="I101" s="26"/>
      <c r="K101" s="4"/>
      <c r="M101" s="5"/>
      <c r="P101"/>
    </row>
    <row r="102" spans="2:16" x14ac:dyDescent="0.35">
      <c r="B102" s="25" t="s">
        <v>223</v>
      </c>
      <c r="C102" s="26"/>
      <c r="D102" s="26" t="s">
        <v>244</v>
      </c>
      <c r="E102" s="26"/>
      <c r="F102" s="26"/>
      <c r="G102" s="26"/>
      <c r="H102" s="26"/>
      <c r="I102" s="26"/>
      <c r="K102" s="4"/>
      <c r="M102" s="5"/>
      <c r="P102"/>
    </row>
    <row r="103" spans="2:16" x14ac:dyDescent="0.35">
      <c r="B103" s="25" t="s">
        <v>224</v>
      </c>
      <c r="C103" s="26"/>
      <c r="D103" s="26" t="s">
        <v>245</v>
      </c>
      <c r="E103" s="26"/>
      <c r="F103" s="26"/>
      <c r="G103" s="26"/>
      <c r="H103" s="26"/>
      <c r="I103" s="26"/>
      <c r="K103" s="4"/>
      <c r="M103" s="5"/>
      <c r="P103"/>
    </row>
    <row r="104" spans="2:16" x14ac:dyDescent="0.35">
      <c r="B104" s="25" t="s">
        <v>225</v>
      </c>
      <c r="C104" s="26"/>
      <c r="D104" s="26" t="s">
        <v>246</v>
      </c>
      <c r="E104" s="26"/>
      <c r="F104" s="26"/>
      <c r="G104" s="26"/>
      <c r="H104" s="26"/>
      <c r="I104" s="26"/>
      <c r="K104" s="4"/>
      <c r="M104" s="5"/>
      <c r="P104"/>
    </row>
    <row r="105" spans="2:16" x14ac:dyDescent="0.35">
      <c r="B105" s="25" t="s">
        <v>226</v>
      </c>
      <c r="C105" s="26"/>
      <c r="D105" s="26" t="s">
        <v>247</v>
      </c>
      <c r="E105" s="26"/>
      <c r="F105" s="26"/>
      <c r="G105" s="26"/>
      <c r="H105" s="26"/>
      <c r="I105" s="26"/>
    </row>
    <row r="106" spans="2:16" x14ac:dyDescent="0.35">
      <c r="B106" s="25" t="s">
        <v>227</v>
      </c>
      <c r="C106" s="26"/>
      <c r="D106" s="26" t="s">
        <v>248</v>
      </c>
      <c r="E106" s="26"/>
      <c r="F106" s="26"/>
      <c r="G106" s="26"/>
      <c r="H106" s="26"/>
      <c r="I106" s="26"/>
    </row>
    <row r="108" spans="2:16" x14ac:dyDescent="0.35">
      <c r="B108" s="384" t="str">
        <f ca="1">+_xlfn.CONCAT("Fuente: Superintendencia de Bancos de la República Dominicana ",YEAR(TODAY()))</f>
        <v>Fuente: Superintendencia de Bancos de la República Dominicana 2025</v>
      </c>
    </row>
    <row r="109" spans="2:16" x14ac:dyDescent="0.35">
      <c r="B109" s="391"/>
      <c r="C109" s="391"/>
      <c r="D109" s="391"/>
      <c r="E109" s="391"/>
    </row>
  </sheetData>
  <sheetProtection algorithmName="SHA-512" hashValue="H6BTZq9lU31nVAVbER7wnAJbqOhbJqTpbekLccma4tMOoZYpT1fDeDaxHn/NgIP3cmBLoPZNEhjEj+l3p/dJIg==" saltValue="6S9uvJFpUigKRnHma2IwWg==" spinCount="100000" sheet="1" objects="1" scenarios="1"/>
  <mergeCells count="2">
    <mergeCell ref="B3:W3"/>
    <mergeCell ref="B109:E109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82C44"/>
  </sheetPr>
  <dimension ref="B1:E90"/>
  <sheetViews>
    <sheetView showGridLines="0" topLeftCell="A64" zoomScaleNormal="100" workbookViewId="0">
      <selection activeCell="B90" sqref="B90:E90"/>
    </sheetView>
  </sheetViews>
  <sheetFormatPr baseColWidth="10" defaultColWidth="9.1796875" defaultRowHeight="14.5" x14ac:dyDescent="0.35"/>
  <cols>
    <col min="1" max="1" width="1.7265625" customWidth="1"/>
    <col min="2" max="2" width="16.7265625" customWidth="1"/>
    <col min="3" max="3" width="16.1796875" bestFit="1" customWidth="1"/>
    <col min="4" max="4" width="14" bestFit="1" customWidth="1"/>
    <col min="5" max="5" width="14.26953125" customWidth="1"/>
  </cols>
  <sheetData>
    <row r="1" spans="2:5" ht="50.15" customHeight="1" x14ac:dyDescent="0.35"/>
    <row r="2" spans="2:5" ht="20.149999999999999" customHeight="1" x14ac:dyDescent="0.45">
      <c r="B2" s="13" t="s">
        <v>249</v>
      </c>
    </row>
    <row r="3" spans="2:5" ht="30" customHeight="1" x14ac:dyDescent="0.35">
      <c r="B3" s="447" t="s">
        <v>250</v>
      </c>
      <c r="C3" s="448"/>
      <c r="D3" s="448"/>
      <c r="E3" s="448"/>
    </row>
    <row r="4" spans="2:5" ht="30" customHeight="1" x14ac:dyDescent="0.35">
      <c r="B4" s="52" t="s">
        <v>9</v>
      </c>
      <c r="C4" s="51" t="s">
        <v>251</v>
      </c>
      <c r="D4" s="51" t="s">
        <v>252</v>
      </c>
      <c r="E4" s="89" t="s">
        <v>253</v>
      </c>
    </row>
    <row r="5" spans="2:5" ht="15.5" x14ac:dyDescent="0.35">
      <c r="B5" s="12">
        <v>44104</v>
      </c>
      <c r="C5" s="83">
        <v>60</v>
      </c>
      <c r="D5" s="90" t="s">
        <v>254</v>
      </c>
      <c r="E5" s="90" t="s">
        <v>254</v>
      </c>
    </row>
    <row r="6" spans="2:5" ht="15.5" x14ac:dyDescent="0.35">
      <c r="B6" s="56" t="s">
        <v>146</v>
      </c>
      <c r="C6" s="85">
        <f>+SUM(C3:C5)</f>
        <v>60</v>
      </c>
      <c r="D6" s="85">
        <f>+SUM(D3:D5)</f>
        <v>0</v>
      </c>
      <c r="E6" s="78" t="s">
        <v>254</v>
      </c>
    </row>
    <row r="7" spans="2:5" ht="15.5" x14ac:dyDescent="0.35">
      <c r="B7" s="11">
        <v>44135</v>
      </c>
      <c r="C7" s="84">
        <v>132</v>
      </c>
      <c r="D7" s="84">
        <v>19</v>
      </c>
      <c r="E7" s="90">
        <v>17.89</v>
      </c>
    </row>
    <row r="8" spans="2:5" ht="15.5" x14ac:dyDescent="0.35">
      <c r="B8" s="11">
        <v>44165</v>
      </c>
      <c r="C8" s="84">
        <v>139</v>
      </c>
      <c r="D8" s="84">
        <v>42</v>
      </c>
      <c r="E8" s="84">
        <v>16.047619999999998</v>
      </c>
    </row>
    <row r="9" spans="2:5" ht="15.5" x14ac:dyDescent="0.35">
      <c r="B9" s="11">
        <v>44196</v>
      </c>
      <c r="C9" s="84">
        <v>126</v>
      </c>
      <c r="D9" s="84">
        <v>79</v>
      </c>
      <c r="E9" s="84">
        <v>38.835439999999998</v>
      </c>
    </row>
    <row r="10" spans="2:5" ht="15.5" x14ac:dyDescent="0.35">
      <c r="B10" s="56" t="s">
        <v>147</v>
      </c>
      <c r="C10" s="85">
        <f>+SUM(C7:C9)</f>
        <v>397</v>
      </c>
      <c r="D10" s="85">
        <f>+SUM(D7:D9)</f>
        <v>140</v>
      </c>
      <c r="E10" s="85">
        <f>+AVERAGE(E7:E9)</f>
        <v>24.257686666666661</v>
      </c>
    </row>
    <row r="11" spans="2:5" ht="15.5" x14ac:dyDescent="0.35">
      <c r="B11" s="11">
        <v>44227</v>
      </c>
      <c r="C11" s="84">
        <v>110</v>
      </c>
      <c r="D11" s="84">
        <v>37</v>
      </c>
      <c r="E11" s="84">
        <v>53.83784</v>
      </c>
    </row>
    <row r="12" spans="2:5" ht="15.5" x14ac:dyDescent="0.35">
      <c r="B12" s="11">
        <v>44255</v>
      </c>
      <c r="C12" s="84">
        <v>138</v>
      </c>
      <c r="D12" s="84">
        <v>67</v>
      </c>
      <c r="E12" s="84">
        <v>85.820899999999995</v>
      </c>
    </row>
    <row r="13" spans="2:5" ht="15.5" x14ac:dyDescent="0.35">
      <c r="B13" s="11">
        <v>44286</v>
      </c>
      <c r="C13" s="84">
        <v>152</v>
      </c>
      <c r="D13" s="84">
        <v>298</v>
      </c>
      <c r="E13" s="84">
        <v>70.939599999999999</v>
      </c>
    </row>
    <row r="14" spans="2:5" ht="15.5" x14ac:dyDescent="0.35">
      <c r="B14" s="56" t="s">
        <v>148</v>
      </c>
      <c r="C14" s="85">
        <v>37</v>
      </c>
      <c r="D14" s="85">
        <v>13</v>
      </c>
      <c r="E14" s="85">
        <v>13</v>
      </c>
    </row>
    <row r="15" spans="2:5" ht="15.5" x14ac:dyDescent="0.35">
      <c r="B15" s="11">
        <v>44287</v>
      </c>
      <c r="C15" s="84">
        <v>145</v>
      </c>
      <c r="D15" s="84">
        <v>177</v>
      </c>
      <c r="E15" s="84">
        <v>63.762709999999998</v>
      </c>
    </row>
    <row r="16" spans="2:5" ht="15.5" x14ac:dyDescent="0.35">
      <c r="B16" s="11">
        <v>44317</v>
      </c>
      <c r="C16" s="84">
        <v>182</v>
      </c>
      <c r="D16" s="84">
        <v>143</v>
      </c>
      <c r="E16" s="84">
        <v>54.223779999999998</v>
      </c>
    </row>
    <row r="17" spans="2:5" ht="15.5" x14ac:dyDescent="0.35">
      <c r="B17" s="54">
        <v>44348</v>
      </c>
      <c r="C17" s="84">
        <v>148</v>
      </c>
      <c r="D17" s="84">
        <v>151</v>
      </c>
      <c r="E17" s="84">
        <v>54.668869999999998</v>
      </c>
    </row>
    <row r="18" spans="2:5" ht="15.5" x14ac:dyDescent="0.35">
      <c r="B18" s="56" t="s">
        <v>149</v>
      </c>
      <c r="C18" s="85">
        <f>+SUM(C15:C17)</f>
        <v>475</v>
      </c>
      <c r="D18" s="85">
        <f>+SUM(D15:D17)</f>
        <v>471</v>
      </c>
      <c r="E18" s="85">
        <f>+AVERAGE(E15:E17)</f>
        <v>57.551786666666665</v>
      </c>
    </row>
    <row r="19" spans="2:5" ht="15.5" x14ac:dyDescent="0.35">
      <c r="B19" s="11">
        <v>44378</v>
      </c>
      <c r="C19" s="84">
        <v>159</v>
      </c>
      <c r="D19" s="84">
        <v>170</v>
      </c>
      <c r="E19" s="84">
        <v>57.170589999999997</v>
      </c>
    </row>
    <row r="20" spans="2:5" ht="15.5" x14ac:dyDescent="0.35">
      <c r="B20" s="11">
        <v>44409</v>
      </c>
      <c r="C20" s="84">
        <v>150</v>
      </c>
      <c r="D20" s="84">
        <v>172</v>
      </c>
      <c r="E20" s="84">
        <v>59.470930000000003</v>
      </c>
    </row>
    <row r="21" spans="2:5" ht="15.5" x14ac:dyDescent="0.35">
      <c r="B21" s="39">
        <v>44440</v>
      </c>
      <c r="C21" s="84">
        <v>172</v>
      </c>
      <c r="D21" s="84">
        <v>174</v>
      </c>
      <c r="E21" s="84">
        <v>55.26437</v>
      </c>
    </row>
    <row r="22" spans="2:5" ht="15.5" x14ac:dyDescent="0.35">
      <c r="B22" s="56" t="s">
        <v>150</v>
      </c>
      <c r="C22" s="85">
        <f>+SUM(C19:C21)</f>
        <v>481</v>
      </c>
      <c r="D22" s="85">
        <f>+SUM(D19:D21)</f>
        <v>516</v>
      </c>
      <c r="E22" s="85">
        <f>+AVERAGE(E19:E21)</f>
        <v>57.301963333333333</v>
      </c>
    </row>
    <row r="23" spans="2:5" ht="15.5" x14ac:dyDescent="0.35">
      <c r="B23" s="39">
        <v>44470</v>
      </c>
      <c r="C23" s="84">
        <v>178</v>
      </c>
      <c r="D23" s="84">
        <v>153</v>
      </c>
      <c r="E23" s="84">
        <v>55.607840000000003</v>
      </c>
    </row>
    <row r="24" spans="2:5" ht="15.5" x14ac:dyDescent="0.35">
      <c r="B24" s="39">
        <v>44501</v>
      </c>
      <c r="C24" s="84">
        <v>138</v>
      </c>
      <c r="D24" s="84">
        <v>135</v>
      </c>
      <c r="E24" s="84">
        <v>64.659260000000003</v>
      </c>
    </row>
    <row r="25" spans="2:5" ht="15.5" x14ac:dyDescent="0.35">
      <c r="B25" s="11">
        <v>44531</v>
      </c>
      <c r="C25" s="84">
        <v>113</v>
      </c>
      <c r="D25" s="84">
        <v>102</v>
      </c>
      <c r="E25" s="84">
        <v>79.666669999999996</v>
      </c>
    </row>
    <row r="26" spans="2:5" ht="15.5" x14ac:dyDescent="0.35">
      <c r="B26" s="56" t="s">
        <v>151</v>
      </c>
      <c r="C26" s="85">
        <f>+SUM(C23:C25)</f>
        <v>429</v>
      </c>
      <c r="D26" s="85">
        <f>+SUM(D23:D25)</f>
        <v>390</v>
      </c>
      <c r="E26" s="85">
        <f>+AVERAGE(E23:E25)</f>
        <v>66.644589999999994</v>
      </c>
    </row>
    <row r="27" spans="2:5" ht="15.5" x14ac:dyDescent="0.35">
      <c r="B27" s="11">
        <v>44562</v>
      </c>
      <c r="C27" s="84">
        <v>117</v>
      </c>
      <c r="D27" s="84">
        <v>175</v>
      </c>
      <c r="E27" s="84">
        <v>64.89143</v>
      </c>
    </row>
    <row r="28" spans="2:5" ht="15.5" x14ac:dyDescent="0.35">
      <c r="B28" s="39">
        <v>44593</v>
      </c>
      <c r="C28" s="84">
        <v>130</v>
      </c>
      <c r="D28" s="84">
        <v>145</v>
      </c>
      <c r="E28" s="84">
        <v>62.772410000000001</v>
      </c>
    </row>
    <row r="29" spans="2:5" ht="15.5" x14ac:dyDescent="0.35">
      <c r="B29" s="11">
        <v>44621</v>
      </c>
      <c r="C29" s="84">
        <v>195</v>
      </c>
      <c r="D29" s="84">
        <v>153</v>
      </c>
      <c r="E29" s="84">
        <v>48.928100000000001</v>
      </c>
    </row>
    <row r="30" spans="2:5" ht="15.5" x14ac:dyDescent="0.35">
      <c r="B30" s="56" t="s">
        <v>152</v>
      </c>
      <c r="C30" s="85">
        <f>+SUM(C27:C29)</f>
        <v>442</v>
      </c>
      <c r="D30" s="85">
        <f>+SUM(D27:D29)</f>
        <v>473</v>
      </c>
      <c r="E30" s="85">
        <f>+AVERAGE(E27:E29)</f>
        <v>58.863979999999998</v>
      </c>
    </row>
    <row r="31" spans="2:5" ht="15.5" x14ac:dyDescent="0.35">
      <c r="B31" s="11">
        <v>44652</v>
      </c>
      <c r="C31" s="84">
        <v>159</v>
      </c>
      <c r="D31" s="84">
        <v>129</v>
      </c>
      <c r="E31" s="84">
        <v>53.92248</v>
      </c>
    </row>
    <row r="32" spans="2:5" ht="15.5" x14ac:dyDescent="0.35">
      <c r="B32" s="11">
        <v>44682</v>
      </c>
      <c r="C32" s="84">
        <v>169</v>
      </c>
      <c r="D32" s="84">
        <v>175</v>
      </c>
      <c r="E32" s="84">
        <v>51.331429999999997</v>
      </c>
    </row>
    <row r="33" spans="2:5" ht="15.5" x14ac:dyDescent="0.35">
      <c r="B33" s="11">
        <v>44713</v>
      </c>
      <c r="C33" s="84">
        <v>122</v>
      </c>
      <c r="D33" s="84">
        <v>228</v>
      </c>
      <c r="E33" s="84">
        <v>48.197369999999999</v>
      </c>
    </row>
    <row r="34" spans="2:5" ht="15.5" x14ac:dyDescent="0.35">
      <c r="B34" s="56" t="s">
        <v>153</v>
      </c>
      <c r="C34" s="85">
        <f>+SUM(C31:C33)</f>
        <v>450</v>
      </c>
      <c r="D34" s="85">
        <f>+SUM(D31:D33)</f>
        <v>532</v>
      </c>
      <c r="E34" s="85">
        <f>+AVERAGE(E31:E33)</f>
        <v>51.150426666666668</v>
      </c>
    </row>
    <row r="35" spans="2:5" ht="15.5" x14ac:dyDescent="0.35">
      <c r="B35" s="39">
        <v>44743</v>
      </c>
      <c r="C35" s="84">
        <v>154</v>
      </c>
      <c r="D35" s="84">
        <v>139</v>
      </c>
      <c r="E35" s="84">
        <v>42.762590000000003</v>
      </c>
    </row>
    <row r="36" spans="2:5" ht="15.5" x14ac:dyDescent="0.35">
      <c r="B36" s="11">
        <v>44774</v>
      </c>
      <c r="C36" s="84">
        <v>146</v>
      </c>
      <c r="D36" s="84">
        <v>140</v>
      </c>
      <c r="E36" s="84">
        <v>39.928570000000001</v>
      </c>
    </row>
    <row r="37" spans="2:5" ht="15.5" x14ac:dyDescent="0.35">
      <c r="B37" s="11">
        <v>44805</v>
      </c>
      <c r="C37" s="84">
        <v>150</v>
      </c>
      <c r="D37" s="84">
        <v>68</v>
      </c>
      <c r="E37" s="84">
        <v>43.014710000000001</v>
      </c>
    </row>
    <row r="38" spans="2:5" ht="15.5" x14ac:dyDescent="0.35">
      <c r="B38" s="56" t="s">
        <v>154</v>
      </c>
      <c r="C38" s="85">
        <f>+SUM(C35:C37)</f>
        <v>450</v>
      </c>
      <c r="D38" s="85">
        <f>+SUM(D35:D37)</f>
        <v>347</v>
      </c>
      <c r="E38" s="85">
        <f>+AVERAGE(E35:E37)</f>
        <v>41.901956666666671</v>
      </c>
    </row>
    <row r="39" spans="2:5" ht="15.5" x14ac:dyDescent="0.35">
      <c r="B39" s="39">
        <v>44835</v>
      </c>
      <c r="C39" s="84">
        <v>118</v>
      </c>
      <c r="D39" s="84">
        <v>142</v>
      </c>
      <c r="E39" s="84">
        <v>56.33099</v>
      </c>
    </row>
    <row r="40" spans="2:5" ht="15.5" x14ac:dyDescent="0.35">
      <c r="B40" s="11">
        <v>44866</v>
      </c>
      <c r="C40" s="84">
        <v>111</v>
      </c>
      <c r="D40" s="84">
        <v>95</v>
      </c>
      <c r="E40" s="84">
        <v>51.042110000000001</v>
      </c>
    </row>
    <row r="41" spans="2:5" ht="15.5" x14ac:dyDescent="0.35">
      <c r="B41" s="11">
        <v>44896</v>
      </c>
      <c r="C41" s="84">
        <v>102</v>
      </c>
      <c r="D41" s="84">
        <v>108</v>
      </c>
      <c r="E41" s="84">
        <v>58.907409999999999</v>
      </c>
    </row>
    <row r="42" spans="2:5" ht="15.5" x14ac:dyDescent="0.35">
      <c r="B42" s="56" t="s">
        <v>155</v>
      </c>
      <c r="C42" s="85">
        <f>+SUM(C39:C41)</f>
        <v>331</v>
      </c>
      <c r="D42" s="85">
        <f>+SUM(D39:D41)</f>
        <v>345</v>
      </c>
      <c r="E42" s="85">
        <f>+AVERAGE(E39:E41)</f>
        <v>55.426836666666667</v>
      </c>
    </row>
    <row r="43" spans="2:5" ht="15.5" x14ac:dyDescent="0.35">
      <c r="B43" s="39">
        <v>44927</v>
      </c>
      <c r="C43" s="84">
        <v>89</v>
      </c>
      <c r="D43" s="84">
        <v>131</v>
      </c>
      <c r="E43" s="84">
        <v>49.496180000000003</v>
      </c>
    </row>
    <row r="44" spans="2:5" ht="15.5" x14ac:dyDescent="0.35">
      <c r="B44" s="11">
        <v>44958</v>
      </c>
      <c r="C44" s="84">
        <v>109</v>
      </c>
      <c r="D44" s="84">
        <v>104</v>
      </c>
      <c r="E44" s="84">
        <v>50.509619999999998</v>
      </c>
    </row>
    <row r="45" spans="2:5" ht="15.5" x14ac:dyDescent="0.35">
      <c r="B45" s="11">
        <v>44986</v>
      </c>
      <c r="C45" s="84">
        <v>102</v>
      </c>
      <c r="D45" s="84">
        <v>107</v>
      </c>
      <c r="E45" s="84">
        <v>44.579439999999998</v>
      </c>
    </row>
    <row r="46" spans="2:5" ht="15.5" x14ac:dyDescent="0.35">
      <c r="B46" s="56" t="s">
        <v>156</v>
      </c>
      <c r="C46" s="85">
        <f>+SUM(C43:C45)</f>
        <v>300</v>
      </c>
      <c r="D46" s="85">
        <f>+SUM(D43:D45)</f>
        <v>342</v>
      </c>
      <c r="E46" s="85">
        <f>+AVERAGE(E43:E45)</f>
        <v>48.195079999999997</v>
      </c>
    </row>
    <row r="47" spans="2:5" ht="15.5" x14ac:dyDescent="0.35">
      <c r="B47" s="11">
        <v>45017</v>
      </c>
      <c r="C47" s="84">
        <v>93</v>
      </c>
      <c r="D47" s="84">
        <v>79</v>
      </c>
      <c r="E47" s="84">
        <v>50.518990000000002</v>
      </c>
    </row>
    <row r="48" spans="2:5" ht="15.5" x14ac:dyDescent="0.35">
      <c r="B48" s="11">
        <v>45047</v>
      </c>
      <c r="C48" s="84">
        <v>94</v>
      </c>
      <c r="D48" s="84">
        <v>92</v>
      </c>
      <c r="E48" s="84">
        <v>50.336959999999998</v>
      </c>
    </row>
    <row r="49" spans="2:5" ht="15.5" x14ac:dyDescent="0.35">
      <c r="B49" s="11">
        <v>45078</v>
      </c>
      <c r="C49" s="84">
        <v>102</v>
      </c>
      <c r="D49" s="84">
        <v>100</v>
      </c>
      <c r="E49" s="84">
        <v>52.66</v>
      </c>
    </row>
    <row r="50" spans="2:5" ht="15.5" x14ac:dyDescent="0.35">
      <c r="B50" s="56" t="s">
        <v>157</v>
      </c>
      <c r="C50" s="85">
        <f>+SUM(C47:C49)</f>
        <v>289</v>
      </c>
      <c r="D50" s="85">
        <f>+SUM(D47:D49)</f>
        <v>271</v>
      </c>
      <c r="E50" s="85">
        <f>+AVERAGE(E47:E49)</f>
        <v>51.171983333333337</v>
      </c>
    </row>
    <row r="51" spans="2:5" ht="15.5" x14ac:dyDescent="0.35">
      <c r="B51" s="11">
        <v>45108</v>
      </c>
      <c r="C51" s="84">
        <v>97</v>
      </c>
      <c r="D51" s="84">
        <v>97</v>
      </c>
      <c r="E51" s="84">
        <v>49.020620000000001</v>
      </c>
    </row>
    <row r="52" spans="2:5" ht="15.5" x14ac:dyDescent="0.35">
      <c r="B52" s="11">
        <v>45139</v>
      </c>
      <c r="C52" s="84">
        <v>91</v>
      </c>
      <c r="D52" s="84">
        <v>121</v>
      </c>
      <c r="E52" s="84">
        <v>46.528930000000003</v>
      </c>
    </row>
    <row r="53" spans="2:5" ht="15.5" x14ac:dyDescent="0.35">
      <c r="B53" s="11">
        <v>45170</v>
      </c>
      <c r="C53" s="84">
        <v>96</v>
      </c>
      <c r="D53" s="84">
        <v>78</v>
      </c>
      <c r="E53" s="84">
        <v>43.666670000000003</v>
      </c>
    </row>
    <row r="54" spans="2:5" ht="15.5" x14ac:dyDescent="0.35">
      <c r="B54" s="56" t="s">
        <v>158</v>
      </c>
      <c r="C54" s="85">
        <f>+SUM(C51:C53)</f>
        <v>284</v>
      </c>
      <c r="D54" s="85">
        <f>+SUM(D51:D53)</f>
        <v>296</v>
      </c>
      <c r="E54" s="85">
        <f>+AVERAGE(E51:E53)</f>
        <v>46.405406666666671</v>
      </c>
    </row>
    <row r="55" spans="2:5" ht="15.5" x14ac:dyDescent="0.35">
      <c r="B55" s="11">
        <v>45200</v>
      </c>
      <c r="C55" s="84">
        <v>112</v>
      </c>
      <c r="D55" s="84">
        <v>117</v>
      </c>
      <c r="E55" s="84">
        <v>34.526316000000001</v>
      </c>
    </row>
    <row r="56" spans="2:5" ht="15.5" x14ac:dyDescent="0.35">
      <c r="B56" s="11">
        <v>45231</v>
      </c>
      <c r="C56" s="84">
        <v>66</v>
      </c>
      <c r="D56" s="84">
        <v>114</v>
      </c>
      <c r="E56" s="84">
        <v>38.557895000000002</v>
      </c>
    </row>
    <row r="57" spans="2:5" ht="15.5" x14ac:dyDescent="0.35">
      <c r="B57" s="11">
        <v>45261</v>
      </c>
      <c r="C57" s="84">
        <v>79</v>
      </c>
      <c r="D57" s="84">
        <v>95</v>
      </c>
      <c r="E57" s="84">
        <v>27.125</v>
      </c>
    </row>
    <row r="58" spans="2:5" ht="15.5" x14ac:dyDescent="0.35">
      <c r="B58" s="56" t="s">
        <v>159</v>
      </c>
      <c r="C58" s="85">
        <f>+SUM(C55:C57)</f>
        <v>257</v>
      </c>
      <c r="D58" s="85">
        <f>+SUM(D55:D57)</f>
        <v>326</v>
      </c>
      <c r="E58" s="85">
        <f>+AVERAGE(E55:E57)</f>
        <v>33.403070333333339</v>
      </c>
    </row>
    <row r="59" spans="2:5" ht="15.5" x14ac:dyDescent="0.35">
      <c r="B59" s="11">
        <v>45292</v>
      </c>
      <c r="C59" s="75">
        <v>79</v>
      </c>
      <c r="D59" s="75">
        <v>57</v>
      </c>
      <c r="E59" s="92">
        <v>34.19</v>
      </c>
    </row>
    <row r="60" spans="2:5" ht="15.5" x14ac:dyDescent="0.35">
      <c r="B60" s="98">
        <v>45323</v>
      </c>
      <c r="C60" s="92">
        <v>104</v>
      </c>
      <c r="D60" s="92">
        <v>58</v>
      </c>
      <c r="E60" s="92">
        <v>40.450000000000003</v>
      </c>
    </row>
    <row r="61" spans="2:5" ht="15.5" x14ac:dyDescent="0.35">
      <c r="B61" s="98">
        <v>45352</v>
      </c>
      <c r="C61" s="92">
        <v>83</v>
      </c>
      <c r="D61" s="92">
        <v>64</v>
      </c>
      <c r="E61" s="92">
        <v>44.63</v>
      </c>
    </row>
    <row r="62" spans="2:5" ht="15.5" x14ac:dyDescent="0.35">
      <c r="B62" s="95" t="s">
        <v>160</v>
      </c>
      <c r="C62" s="93">
        <f>+SUM(C59:C61)</f>
        <v>266</v>
      </c>
      <c r="D62" s="93">
        <f>+SUM(D59:D61)</f>
        <v>179</v>
      </c>
      <c r="E62" s="93">
        <f>+AVERAGE(E59:E61)</f>
        <v>39.756666666666668</v>
      </c>
    </row>
    <row r="63" spans="2:5" ht="15.5" x14ac:dyDescent="0.35">
      <c r="B63" s="98">
        <v>45383</v>
      </c>
      <c r="C63" s="91">
        <v>125</v>
      </c>
      <c r="D63" s="92">
        <v>105</v>
      </c>
      <c r="E63" s="92">
        <v>46.11</v>
      </c>
    </row>
    <row r="64" spans="2:5" ht="15.5" x14ac:dyDescent="0.35">
      <c r="B64" s="98">
        <v>45413</v>
      </c>
      <c r="C64" s="91">
        <v>102</v>
      </c>
      <c r="D64" s="92">
        <v>82</v>
      </c>
      <c r="E64" s="92">
        <v>43.59</v>
      </c>
    </row>
    <row r="65" spans="2:5" ht="15.5" x14ac:dyDescent="0.35">
      <c r="B65" s="98">
        <v>45444</v>
      </c>
      <c r="C65" s="91">
        <v>81</v>
      </c>
      <c r="D65" s="92">
        <v>90</v>
      </c>
      <c r="E65" s="92">
        <v>50.48</v>
      </c>
    </row>
    <row r="66" spans="2:5" ht="15.5" x14ac:dyDescent="0.35">
      <c r="B66" s="95" t="s">
        <v>161</v>
      </c>
      <c r="C66" s="93">
        <f>+SUM(C63:C65)</f>
        <v>308</v>
      </c>
      <c r="D66" s="93">
        <f>+SUM(D63:D65)</f>
        <v>277</v>
      </c>
      <c r="E66" s="93">
        <f>+AVERAGE(E63:E65)</f>
        <v>46.726666666666667</v>
      </c>
    </row>
    <row r="67" spans="2:5" ht="15.5" x14ac:dyDescent="0.35">
      <c r="B67" s="98">
        <v>45474</v>
      </c>
      <c r="C67" s="91">
        <v>123</v>
      </c>
      <c r="D67" s="92">
        <v>87</v>
      </c>
      <c r="E67" s="92">
        <v>54.56</v>
      </c>
    </row>
    <row r="68" spans="2:5" ht="15.5" x14ac:dyDescent="0.35">
      <c r="B68" s="98">
        <v>45505</v>
      </c>
      <c r="C68" s="91">
        <v>105</v>
      </c>
      <c r="D68" s="92">
        <v>90</v>
      </c>
      <c r="E68" s="92">
        <v>56.31</v>
      </c>
    </row>
    <row r="69" spans="2:5" ht="15.5" x14ac:dyDescent="0.35">
      <c r="B69" s="98">
        <v>45536</v>
      </c>
      <c r="C69" s="91">
        <v>103</v>
      </c>
      <c r="D69" s="92">
        <v>98</v>
      </c>
      <c r="E69" s="92">
        <v>66.11</v>
      </c>
    </row>
    <row r="70" spans="2:5" ht="15.5" x14ac:dyDescent="0.35">
      <c r="B70" s="95" t="s">
        <v>162</v>
      </c>
      <c r="C70" s="93">
        <f>+SUM(C67:C69)</f>
        <v>331</v>
      </c>
      <c r="D70" s="93">
        <f>+SUM(D67:D69)</f>
        <v>275</v>
      </c>
      <c r="E70" s="93">
        <f>+AVERAGE(E67:E69)</f>
        <v>58.993333333333339</v>
      </c>
    </row>
    <row r="71" spans="2:5" ht="15.5" x14ac:dyDescent="0.35">
      <c r="B71" s="94">
        <v>45566</v>
      </c>
      <c r="C71" s="91">
        <v>118</v>
      </c>
      <c r="D71" s="92">
        <v>104</v>
      </c>
      <c r="E71" s="92">
        <v>65.09</v>
      </c>
    </row>
    <row r="72" spans="2:5" ht="15.5" x14ac:dyDescent="0.35">
      <c r="B72" s="94">
        <v>45597</v>
      </c>
      <c r="C72" s="91">
        <v>86</v>
      </c>
      <c r="D72" s="92">
        <v>89</v>
      </c>
      <c r="E72" s="92">
        <v>61</v>
      </c>
    </row>
    <row r="73" spans="2:5" ht="15.5" x14ac:dyDescent="0.35">
      <c r="B73" s="94">
        <v>45627</v>
      </c>
      <c r="C73" s="91">
        <v>60</v>
      </c>
      <c r="D73" s="92">
        <v>75</v>
      </c>
      <c r="E73" s="92">
        <v>66</v>
      </c>
    </row>
    <row r="74" spans="2:5" ht="15.5" x14ac:dyDescent="0.35">
      <c r="B74" s="95" t="s">
        <v>163</v>
      </c>
      <c r="C74" s="99">
        <f t="shared" ref="C74:D74" si="0">+SUM(C71:C73)</f>
        <v>264</v>
      </c>
      <c r="D74" s="99">
        <f t="shared" si="0"/>
        <v>268</v>
      </c>
      <c r="E74" s="93">
        <f>+AVERAGE(E71:E73)</f>
        <v>64.03</v>
      </c>
    </row>
    <row r="75" spans="2:5" ht="15.5" x14ac:dyDescent="0.35">
      <c r="B75" s="11">
        <v>45658</v>
      </c>
      <c r="C75" s="75">
        <v>95</v>
      </c>
      <c r="D75" s="75">
        <v>67</v>
      </c>
      <c r="E75" s="92">
        <v>75</v>
      </c>
    </row>
    <row r="76" spans="2:5" ht="15.5" x14ac:dyDescent="0.35">
      <c r="B76" s="98">
        <v>45689</v>
      </c>
      <c r="C76" s="92">
        <v>101</v>
      </c>
      <c r="D76" s="92">
        <v>59</v>
      </c>
      <c r="E76" s="92">
        <v>91</v>
      </c>
    </row>
    <row r="77" spans="2:5" ht="15.5" x14ac:dyDescent="0.35">
      <c r="B77" s="98">
        <v>45717</v>
      </c>
      <c r="C77" s="92">
        <v>103</v>
      </c>
      <c r="D77" s="92">
        <v>100</v>
      </c>
      <c r="E77" s="92">
        <v>87</v>
      </c>
    </row>
    <row r="78" spans="2:5" ht="15.5" x14ac:dyDescent="0.35">
      <c r="B78" s="95" t="s">
        <v>164</v>
      </c>
      <c r="C78" s="93">
        <f>+SUM(C75:C77)</f>
        <v>299</v>
      </c>
      <c r="D78" s="93">
        <f>+SUM(D75:D77)</f>
        <v>226</v>
      </c>
      <c r="E78" s="93">
        <f>+AVERAGE(E75:E77)</f>
        <v>84.333333333333329</v>
      </c>
    </row>
    <row r="79" spans="2:5" ht="15.5" x14ac:dyDescent="0.35">
      <c r="B79" s="11">
        <v>45748</v>
      </c>
      <c r="C79" s="75">
        <v>127</v>
      </c>
      <c r="D79" s="75">
        <v>91</v>
      </c>
      <c r="E79" s="92">
        <v>95</v>
      </c>
    </row>
    <row r="80" spans="2:5" ht="15.5" x14ac:dyDescent="0.35">
      <c r="B80" s="98">
        <v>45778</v>
      </c>
      <c r="C80" s="92">
        <v>137</v>
      </c>
      <c r="D80" s="92">
        <v>101</v>
      </c>
      <c r="E80" s="92">
        <v>82</v>
      </c>
    </row>
    <row r="81" spans="2:5" ht="15.5" x14ac:dyDescent="0.35">
      <c r="B81" s="98">
        <v>45809</v>
      </c>
      <c r="C81" s="92">
        <v>118</v>
      </c>
      <c r="D81" s="92">
        <v>122</v>
      </c>
      <c r="E81" s="289">
        <v>81</v>
      </c>
    </row>
    <row r="82" spans="2:5" ht="15.5" x14ac:dyDescent="0.35">
      <c r="B82" s="95" t="s">
        <v>165</v>
      </c>
      <c r="C82" s="93">
        <f>+SUM(C79:C81)</f>
        <v>382</v>
      </c>
      <c r="D82" s="288">
        <f>+SUM(D79:D81)</f>
        <v>314</v>
      </c>
      <c r="E82" s="85">
        <f>+AVERAGE(E79:E81)</f>
        <v>86</v>
      </c>
    </row>
    <row r="84" spans="2:5" x14ac:dyDescent="0.35">
      <c r="C84" s="81"/>
      <c r="D84" s="81"/>
    </row>
    <row r="85" spans="2:5" ht="18.5" x14ac:dyDescent="0.45">
      <c r="B85" s="3" t="s">
        <v>166</v>
      </c>
    </row>
    <row r="86" spans="2:5" x14ac:dyDescent="0.35">
      <c r="B86" s="37" t="s">
        <v>255</v>
      </c>
    </row>
    <row r="87" spans="2:5" x14ac:dyDescent="0.35">
      <c r="B87" s="25" t="s">
        <v>253</v>
      </c>
      <c r="C87" s="26"/>
      <c r="D87" s="26"/>
      <c r="E87" s="26" t="s">
        <v>256</v>
      </c>
    </row>
    <row r="88" spans="2:5" x14ac:dyDescent="0.35">
      <c r="B88" s="88"/>
    </row>
    <row r="89" spans="2:5" x14ac:dyDescent="0.35">
      <c r="B89" s="391" t="str">
        <f ca="1">+_xlfn.CONCAT("Fuente: Superintendencia de Bancos de la República Dominicana ",YEAR(TODAY()))</f>
        <v>Fuente: Superintendencia de Bancos de la República Dominicana 2025</v>
      </c>
      <c r="C89" s="391"/>
      <c r="D89" s="391"/>
      <c r="E89" s="391"/>
    </row>
    <row r="90" spans="2:5" x14ac:dyDescent="0.35">
      <c r="B90" s="391"/>
      <c r="C90" s="391"/>
      <c r="D90" s="391"/>
      <c r="E90" s="391"/>
    </row>
  </sheetData>
  <sheetProtection algorithmName="SHA-512" hashValue="FAIDFZSerqlc1HqS9iVX4z9dm5RyPZFYG9WYCHxFwRitNeWc08LfrAP70N2KiBgt+462uMpIRUpZnx9Iqfc7uQ==" saltValue="LdYYszCZQtAmJo4r5mjaoA==" spinCount="100000" sheet="1" objects="1" scenarios="1"/>
  <autoFilter ref="B4:D38" xr:uid="{00000000-0009-0000-0000-000005000000}"/>
  <mergeCells count="3">
    <mergeCell ref="B3:E3"/>
    <mergeCell ref="B90:E90"/>
    <mergeCell ref="B89:E89"/>
  </mergeCells>
  <conditionalFormatting sqref="I62:T63">
    <cfRule type="expression" dxfId="0" priority="1">
      <formula>IF(AND($O62="Medición indicador",I62&lt;&gt;""),1,0)=1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82C44"/>
  </sheetPr>
  <dimension ref="B1:E89"/>
  <sheetViews>
    <sheetView showGridLines="0" topLeftCell="A68" zoomScaleNormal="100" workbookViewId="0">
      <selection activeCell="B89" sqref="B89:E89"/>
    </sheetView>
  </sheetViews>
  <sheetFormatPr baseColWidth="10" defaultColWidth="9.1796875" defaultRowHeight="14.5" x14ac:dyDescent="0.35"/>
  <cols>
    <col min="1" max="1" width="2" customWidth="1"/>
    <col min="2" max="2" width="14.81640625" style="6" customWidth="1"/>
    <col min="3" max="3" width="15.54296875" customWidth="1"/>
    <col min="4" max="4" width="14" bestFit="1" customWidth="1"/>
    <col min="5" max="5" width="75.7265625" customWidth="1"/>
  </cols>
  <sheetData>
    <row r="1" spans="2:4" ht="50.15" customHeight="1" x14ac:dyDescent="0.35"/>
    <row r="2" spans="2:4" ht="20.149999999999999" customHeight="1" x14ac:dyDescent="0.45">
      <c r="B2" s="13" t="s">
        <v>257</v>
      </c>
    </row>
    <row r="3" spans="2:4" ht="18.5" x14ac:dyDescent="0.35">
      <c r="B3" s="449" t="s">
        <v>258</v>
      </c>
      <c r="C3" s="449"/>
      <c r="D3" s="449"/>
    </row>
    <row r="4" spans="2:4" ht="30" customHeight="1" x14ac:dyDescent="0.35">
      <c r="B4" s="19" t="s">
        <v>9</v>
      </c>
      <c r="C4" s="20" t="s">
        <v>251</v>
      </c>
      <c r="D4" s="17" t="s">
        <v>252</v>
      </c>
    </row>
    <row r="5" spans="2:4" ht="15.5" x14ac:dyDescent="0.35">
      <c r="B5" s="18">
        <v>44104</v>
      </c>
      <c r="C5" s="84">
        <v>1</v>
      </c>
      <c r="D5" s="72">
        <v>0</v>
      </c>
    </row>
    <row r="6" spans="2:4" ht="15.5" x14ac:dyDescent="0.35">
      <c r="B6" s="60" t="s">
        <v>146</v>
      </c>
      <c r="C6" s="73">
        <f>+SUM(C3:C5)</f>
        <v>1</v>
      </c>
      <c r="D6" s="73">
        <f>+SUM(D3:D5)</f>
        <v>0</v>
      </c>
    </row>
    <row r="7" spans="2:4" ht="15.5" x14ac:dyDescent="0.35">
      <c r="B7" s="7">
        <v>44135</v>
      </c>
      <c r="C7" s="84">
        <v>0</v>
      </c>
      <c r="D7" s="72">
        <v>0</v>
      </c>
    </row>
    <row r="8" spans="2:4" ht="15.5" x14ac:dyDescent="0.35">
      <c r="B8" s="7">
        <v>44165</v>
      </c>
      <c r="C8" s="84">
        <v>68</v>
      </c>
      <c r="D8" s="72">
        <v>15</v>
      </c>
    </row>
    <row r="9" spans="2:4" ht="15.5" x14ac:dyDescent="0.35">
      <c r="B9" s="7">
        <v>44196</v>
      </c>
      <c r="C9" s="84">
        <v>72</v>
      </c>
      <c r="D9" s="86">
        <v>124</v>
      </c>
    </row>
    <row r="10" spans="2:4" ht="15.5" x14ac:dyDescent="0.35">
      <c r="B10" s="60" t="s">
        <v>147</v>
      </c>
      <c r="C10" s="73">
        <f>+SUM(C7:C9)</f>
        <v>140</v>
      </c>
      <c r="D10" s="73">
        <f>+SUM(D7:D9)</f>
        <v>139</v>
      </c>
    </row>
    <row r="11" spans="2:4" ht="15.5" x14ac:dyDescent="0.35">
      <c r="B11" s="7">
        <v>44227</v>
      </c>
      <c r="C11" s="84">
        <v>54</v>
      </c>
      <c r="D11" s="86">
        <v>37</v>
      </c>
    </row>
    <row r="12" spans="2:4" ht="15.5" x14ac:dyDescent="0.35">
      <c r="B12" s="7">
        <v>44255</v>
      </c>
      <c r="C12" s="84">
        <v>99</v>
      </c>
      <c r="D12" s="86">
        <v>106</v>
      </c>
    </row>
    <row r="13" spans="2:4" ht="15.5" x14ac:dyDescent="0.35">
      <c r="B13" s="7">
        <v>44286</v>
      </c>
      <c r="C13" s="84">
        <v>121</v>
      </c>
      <c r="D13" s="86">
        <v>131</v>
      </c>
    </row>
    <row r="14" spans="2:4" ht="15.5" x14ac:dyDescent="0.35">
      <c r="B14" s="60" t="s">
        <v>148</v>
      </c>
      <c r="C14" s="73">
        <f>+SUM(C11:C13)</f>
        <v>274</v>
      </c>
      <c r="D14" s="73">
        <f>+SUM(D11:D13)</f>
        <v>274</v>
      </c>
    </row>
    <row r="15" spans="2:4" ht="15.5" x14ac:dyDescent="0.35">
      <c r="B15" s="11">
        <v>44287</v>
      </c>
      <c r="C15" s="84">
        <v>90</v>
      </c>
      <c r="D15" s="86">
        <v>89</v>
      </c>
    </row>
    <row r="16" spans="2:4" ht="15.5" x14ac:dyDescent="0.35">
      <c r="B16" s="11">
        <v>44317</v>
      </c>
      <c r="C16" s="84">
        <v>105</v>
      </c>
      <c r="D16" s="86">
        <v>102</v>
      </c>
    </row>
    <row r="17" spans="2:4" ht="15.5" x14ac:dyDescent="0.35">
      <c r="B17" s="12">
        <v>44348</v>
      </c>
      <c r="C17" s="84">
        <v>111</v>
      </c>
      <c r="D17" s="86">
        <v>115</v>
      </c>
    </row>
    <row r="18" spans="2:4" ht="15.5" x14ac:dyDescent="0.35">
      <c r="B18" s="60" t="s">
        <v>149</v>
      </c>
      <c r="C18" s="73">
        <f>+SUM(C15:C17)</f>
        <v>306</v>
      </c>
      <c r="D18" s="73">
        <f>+SUM(D15:D17)</f>
        <v>306</v>
      </c>
    </row>
    <row r="19" spans="2:4" ht="15.5" x14ac:dyDescent="0.35">
      <c r="B19" s="7">
        <v>44378</v>
      </c>
      <c r="C19" s="84">
        <v>110</v>
      </c>
      <c r="D19" s="86">
        <v>107</v>
      </c>
    </row>
    <row r="20" spans="2:4" ht="15.5" x14ac:dyDescent="0.35">
      <c r="B20" s="7">
        <v>44409</v>
      </c>
      <c r="C20" s="84">
        <v>121</v>
      </c>
      <c r="D20" s="86">
        <v>120</v>
      </c>
    </row>
    <row r="21" spans="2:4" ht="15.5" x14ac:dyDescent="0.35">
      <c r="B21" s="53">
        <v>44440</v>
      </c>
      <c r="C21" s="84">
        <v>132</v>
      </c>
      <c r="D21" s="86">
        <v>131</v>
      </c>
    </row>
    <row r="22" spans="2:4" ht="15.5" x14ac:dyDescent="0.35">
      <c r="B22" s="60" t="s">
        <v>150</v>
      </c>
      <c r="C22" s="73">
        <f>+SUM(C19:C21)</f>
        <v>363</v>
      </c>
      <c r="D22" s="73">
        <f>+SUM(D19:D21)</f>
        <v>358</v>
      </c>
    </row>
    <row r="23" spans="2:4" ht="15.5" x14ac:dyDescent="0.35">
      <c r="B23" s="53">
        <v>44470</v>
      </c>
      <c r="C23" s="84">
        <v>167</v>
      </c>
      <c r="D23" s="86">
        <v>171</v>
      </c>
    </row>
    <row r="24" spans="2:4" ht="15.5" x14ac:dyDescent="0.35">
      <c r="B24" s="53">
        <v>44501</v>
      </c>
      <c r="C24" s="84">
        <v>108</v>
      </c>
      <c r="D24" s="86">
        <v>108</v>
      </c>
    </row>
    <row r="25" spans="2:4" ht="15.5" x14ac:dyDescent="0.35">
      <c r="B25" s="53">
        <v>44531</v>
      </c>
      <c r="C25" s="84">
        <v>77</v>
      </c>
      <c r="D25" s="86">
        <v>79</v>
      </c>
    </row>
    <row r="26" spans="2:4" ht="15.5" x14ac:dyDescent="0.35">
      <c r="B26" s="60" t="s">
        <v>151</v>
      </c>
      <c r="C26" s="73">
        <f>+SUM(C23:C25)</f>
        <v>352</v>
      </c>
      <c r="D26" s="73">
        <f>+SUM(D23:D25)</f>
        <v>358</v>
      </c>
    </row>
    <row r="27" spans="2:4" ht="15.5" x14ac:dyDescent="0.35">
      <c r="B27" s="11">
        <v>44562</v>
      </c>
      <c r="C27" s="72">
        <v>56</v>
      </c>
      <c r="D27" s="72">
        <v>52</v>
      </c>
    </row>
    <row r="28" spans="2:4" ht="15.5" x14ac:dyDescent="0.35">
      <c r="B28" s="12">
        <v>44593</v>
      </c>
      <c r="C28" s="72">
        <v>115</v>
      </c>
      <c r="D28" s="72">
        <v>110</v>
      </c>
    </row>
    <row r="29" spans="2:4" ht="15.5" x14ac:dyDescent="0.35">
      <c r="B29" s="7">
        <v>44621</v>
      </c>
      <c r="C29" s="72">
        <v>106</v>
      </c>
      <c r="D29" s="72">
        <v>102</v>
      </c>
    </row>
    <row r="30" spans="2:4" ht="15.5" x14ac:dyDescent="0.35">
      <c r="B30" s="60" t="s">
        <v>152</v>
      </c>
      <c r="C30" s="73">
        <f>+SUM(C27:C29)</f>
        <v>277</v>
      </c>
      <c r="D30" s="73">
        <f>+SUM(D27:D29)</f>
        <v>264</v>
      </c>
    </row>
    <row r="31" spans="2:4" ht="15.5" x14ac:dyDescent="0.35">
      <c r="B31" s="53">
        <v>44652</v>
      </c>
      <c r="C31" s="74">
        <v>57</v>
      </c>
      <c r="D31" s="74">
        <v>53</v>
      </c>
    </row>
    <row r="32" spans="2:4" ht="15.5" x14ac:dyDescent="0.35">
      <c r="B32" s="11">
        <v>44682</v>
      </c>
      <c r="C32" s="74">
        <v>73</v>
      </c>
      <c r="D32" s="74">
        <v>89</v>
      </c>
    </row>
    <row r="33" spans="2:4" ht="15.5" x14ac:dyDescent="0.35">
      <c r="B33" s="12">
        <v>44713</v>
      </c>
      <c r="C33" s="74">
        <v>80</v>
      </c>
      <c r="D33" s="74">
        <v>78</v>
      </c>
    </row>
    <row r="34" spans="2:4" ht="15.5" x14ac:dyDescent="0.35">
      <c r="B34" s="60" t="s">
        <v>153</v>
      </c>
      <c r="C34" s="73">
        <f>+SUM(C31:C33)</f>
        <v>210</v>
      </c>
      <c r="D34" s="73">
        <f>+SUM(D31:D33)</f>
        <v>220</v>
      </c>
    </row>
    <row r="35" spans="2:4" ht="15.5" x14ac:dyDescent="0.35">
      <c r="B35" s="7">
        <v>44743</v>
      </c>
      <c r="C35" s="74">
        <v>81</v>
      </c>
      <c r="D35" s="74">
        <v>82</v>
      </c>
    </row>
    <row r="36" spans="2:4" ht="15.5" x14ac:dyDescent="0.35">
      <c r="B36" s="53">
        <v>44774</v>
      </c>
      <c r="C36" s="74">
        <v>56</v>
      </c>
      <c r="D36" s="74">
        <v>54</v>
      </c>
    </row>
    <row r="37" spans="2:4" ht="15.5" x14ac:dyDescent="0.35">
      <c r="B37" s="11">
        <v>44805</v>
      </c>
      <c r="C37" s="74">
        <v>73</v>
      </c>
      <c r="D37" s="74">
        <v>75</v>
      </c>
    </row>
    <row r="38" spans="2:4" ht="15.5" x14ac:dyDescent="0.35">
      <c r="B38" s="60" t="s">
        <v>154</v>
      </c>
      <c r="C38" s="73">
        <f>+SUM(C35:C37)</f>
        <v>210</v>
      </c>
      <c r="D38" s="73">
        <f>+SUM(D35:D37)</f>
        <v>211</v>
      </c>
    </row>
    <row r="39" spans="2:4" ht="15.5" x14ac:dyDescent="0.35">
      <c r="B39" s="11">
        <v>44835</v>
      </c>
      <c r="C39" s="74">
        <v>64</v>
      </c>
      <c r="D39" s="74">
        <v>65</v>
      </c>
    </row>
    <row r="40" spans="2:4" ht="15.5" x14ac:dyDescent="0.35">
      <c r="B40" s="11">
        <v>44866</v>
      </c>
      <c r="C40" s="74">
        <v>51</v>
      </c>
      <c r="D40" s="74">
        <v>51</v>
      </c>
    </row>
    <row r="41" spans="2:4" ht="15.5" x14ac:dyDescent="0.35">
      <c r="B41" s="11">
        <v>44896</v>
      </c>
      <c r="C41" s="74">
        <v>58</v>
      </c>
      <c r="D41" s="74">
        <v>56</v>
      </c>
    </row>
    <row r="42" spans="2:4" ht="15.5" x14ac:dyDescent="0.35">
      <c r="B42" s="56" t="s">
        <v>155</v>
      </c>
      <c r="C42" s="73">
        <f>+SUM(C39:C41)</f>
        <v>173</v>
      </c>
      <c r="D42" s="73">
        <f>+SUM(D39:D41)</f>
        <v>172</v>
      </c>
    </row>
    <row r="43" spans="2:4" ht="15.5" x14ac:dyDescent="0.35">
      <c r="B43" s="11">
        <v>44927</v>
      </c>
      <c r="C43" s="74">
        <v>47</v>
      </c>
      <c r="D43" s="74">
        <v>49</v>
      </c>
    </row>
    <row r="44" spans="2:4" ht="15.5" x14ac:dyDescent="0.35">
      <c r="B44" s="11">
        <v>44958</v>
      </c>
      <c r="C44" s="74">
        <v>64</v>
      </c>
      <c r="D44" s="74">
        <v>58</v>
      </c>
    </row>
    <row r="45" spans="2:4" ht="15.5" x14ac:dyDescent="0.35">
      <c r="B45" s="11">
        <v>44986</v>
      </c>
      <c r="C45" s="74">
        <v>77</v>
      </c>
      <c r="D45" s="74">
        <v>84</v>
      </c>
    </row>
    <row r="46" spans="2:4" ht="15.5" x14ac:dyDescent="0.35">
      <c r="B46" s="56" t="s">
        <v>156</v>
      </c>
      <c r="C46" s="73">
        <f>+SUM(C43:C45)</f>
        <v>188</v>
      </c>
      <c r="D46" s="73">
        <f>+SUM(D43:D45)</f>
        <v>191</v>
      </c>
    </row>
    <row r="47" spans="2:4" ht="15.5" x14ac:dyDescent="0.35">
      <c r="B47" s="11">
        <v>45017</v>
      </c>
      <c r="C47" s="74">
        <v>38</v>
      </c>
      <c r="D47" s="74">
        <v>38</v>
      </c>
    </row>
    <row r="48" spans="2:4" ht="15.5" x14ac:dyDescent="0.35">
      <c r="B48" s="11">
        <v>45047</v>
      </c>
      <c r="C48" s="74">
        <v>45</v>
      </c>
      <c r="D48" s="74">
        <v>45</v>
      </c>
    </row>
    <row r="49" spans="2:4" ht="15.5" x14ac:dyDescent="0.35">
      <c r="B49" s="11">
        <v>45078</v>
      </c>
      <c r="C49" s="74">
        <v>39</v>
      </c>
      <c r="D49" s="74">
        <v>39</v>
      </c>
    </row>
    <row r="50" spans="2:4" ht="15.5" x14ac:dyDescent="0.35">
      <c r="B50" s="56" t="s">
        <v>157</v>
      </c>
      <c r="C50" s="73">
        <f>+SUM(C47:C49)</f>
        <v>122</v>
      </c>
      <c r="D50" s="73">
        <f>+SUM(D47:D49)</f>
        <v>122</v>
      </c>
    </row>
    <row r="51" spans="2:4" ht="15.5" x14ac:dyDescent="0.35">
      <c r="B51" s="11">
        <v>45108</v>
      </c>
      <c r="C51" s="74">
        <v>42</v>
      </c>
      <c r="D51" s="74">
        <v>42</v>
      </c>
    </row>
    <row r="52" spans="2:4" ht="15.5" x14ac:dyDescent="0.35">
      <c r="B52" s="11">
        <v>45139</v>
      </c>
      <c r="C52" s="74">
        <v>48</v>
      </c>
      <c r="D52" s="74">
        <v>48</v>
      </c>
    </row>
    <row r="53" spans="2:4" ht="15.5" x14ac:dyDescent="0.35">
      <c r="B53" s="11">
        <v>45170</v>
      </c>
      <c r="C53" s="74">
        <v>40</v>
      </c>
      <c r="D53" s="74">
        <v>40</v>
      </c>
    </row>
    <row r="54" spans="2:4" ht="15.5" x14ac:dyDescent="0.35">
      <c r="B54" s="56" t="s">
        <v>158</v>
      </c>
      <c r="C54" s="73">
        <f>+SUM(C51:C53)</f>
        <v>130</v>
      </c>
      <c r="D54" s="73">
        <f>+SUM(D51:D53)</f>
        <v>130</v>
      </c>
    </row>
    <row r="55" spans="2:4" ht="15.5" x14ac:dyDescent="0.35">
      <c r="B55" s="11">
        <v>45200</v>
      </c>
      <c r="C55" s="74">
        <v>39</v>
      </c>
      <c r="D55" s="74">
        <v>39</v>
      </c>
    </row>
    <row r="56" spans="2:4" ht="15.5" x14ac:dyDescent="0.35">
      <c r="B56" s="11">
        <v>45231</v>
      </c>
      <c r="C56" s="74">
        <v>22</v>
      </c>
      <c r="D56" s="74">
        <v>22</v>
      </c>
    </row>
    <row r="57" spans="2:4" ht="15.5" x14ac:dyDescent="0.35">
      <c r="B57" s="11">
        <v>45261</v>
      </c>
      <c r="C57" s="74">
        <v>36</v>
      </c>
      <c r="D57" s="74">
        <v>36</v>
      </c>
    </row>
    <row r="58" spans="2:4" ht="15.5" x14ac:dyDescent="0.35">
      <c r="B58" s="56" t="s">
        <v>159</v>
      </c>
      <c r="C58" s="73">
        <f>+SUM(C55:C57)</f>
        <v>97</v>
      </c>
      <c r="D58" s="73">
        <f>+SUM(D55:D57)</f>
        <v>97</v>
      </c>
    </row>
    <row r="59" spans="2:4" ht="15.5" x14ac:dyDescent="0.35">
      <c r="B59" s="11">
        <v>45292</v>
      </c>
      <c r="C59" s="74">
        <v>57</v>
      </c>
      <c r="D59" s="74">
        <v>57</v>
      </c>
    </row>
    <row r="60" spans="2:4" ht="15.5" x14ac:dyDescent="0.35">
      <c r="B60" s="11">
        <v>45323</v>
      </c>
      <c r="C60" s="74">
        <v>60</v>
      </c>
      <c r="D60" s="74">
        <v>60</v>
      </c>
    </row>
    <row r="61" spans="2:4" ht="15.5" x14ac:dyDescent="0.35">
      <c r="B61" s="11">
        <v>45352</v>
      </c>
      <c r="C61" s="74">
        <v>57</v>
      </c>
      <c r="D61" s="74">
        <v>57</v>
      </c>
    </row>
    <row r="62" spans="2:4" ht="15.5" x14ac:dyDescent="0.35">
      <c r="B62" s="56" t="s">
        <v>160</v>
      </c>
      <c r="C62" s="73">
        <f>+SUM(C59:C61)</f>
        <v>174</v>
      </c>
      <c r="D62" s="73">
        <f>+SUM(D59:D61)</f>
        <v>174</v>
      </c>
    </row>
    <row r="63" spans="2:4" ht="15.5" x14ac:dyDescent="0.35">
      <c r="B63" s="11">
        <v>45383</v>
      </c>
      <c r="C63" s="74">
        <v>46</v>
      </c>
      <c r="D63" s="74">
        <v>46</v>
      </c>
    </row>
    <row r="64" spans="2:4" ht="15.5" x14ac:dyDescent="0.35">
      <c r="B64" s="11">
        <v>45413</v>
      </c>
      <c r="C64" s="74">
        <v>60</v>
      </c>
      <c r="D64" s="74">
        <v>60</v>
      </c>
    </row>
    <row r="65" spans="2:4" ht="15.5" x14ac:dyDescent="0.35">
      <c r="B65" s="11">
        <v>45444</v>
      </c>
      <c r="C65" s="74">
        <v>40</v>
      </c>
      <c r="D65" s="74">
        <v>40</v>
      </c>
    </row>
    <row r="66" spans="2:4" ht="15.5" x14ac:dyDescent="0.35">
      <c r="B66" s="56" t="s">
        <v>161</v>
      </c>
      <c r="C66" s="73">
        <f>+SUM(C63:C65)</f>
        <v>146</v>
      </c>
      <c r="D66" s="73">
        <f>+SUM(D63:D65)</f>
        <v>146</v>
      </c>
    </row>
    <row r="67" spans="2:4" ht="15.5" x14ac:dyDescent="0.35">
      <c r="B67" s="11">
        <v>45474</v>
      </c>
      <c r="C67" s="74">
        <v>69</v>
      </c>
      <c r="D67" s="74">
        <v>69</v>
      </c>
    </row>
    <row r="68" spans="2:4" ht="15.5" x14ac:dyDescent="0.35">
      <c r="B68" s="11">
        <v>45505</v>
      </c>
      <c r="C68" s="74">
        <v>64</v>
      </c>
      <c r="D68" s="74">
        <v>64</v>
      </c>
    </row>
    <row r="69" spans="2:4" ht="15.5" x14ac:dyDescent="0.35">
      <c r="B69" s="11">
        <v>45536</v>
      </c>
      <c r="C69" s="74">
        <v>46</v>
      </c>
      <c r="D69" s="74">
        <v>46</v>
      </c>
    </row>
    <row r="70" spans="2:4" ht="15.5" x14ac:dyDescent="0.35">
      <c r="B70" s="56" t="s">
        <v>162</v>
      </c>
      <c r="C70" s="73">
        <f>+SUM(C67:C69)</f>
        <v>179</v>
      </c>
      <c r="D70" s="73">
        <f>+SUM(D67:D69)</f>
        <v>179</v>
      </c>
    </row>
    <row r="71" spans="2:4" ht="15.5" x14ac:dyDescent="0.35">
      <c r="B71" s="94">
        <v>45566</v>
      </c>
      <c r="C71" s="96">
        <v>53</v>
      </c>
      <c r="D71" s="91">
        <v>53</v>
      </c>
    </row>
    <row r="72" spans="2:4" ht="15.5" x14ac:dyDescent="0.35">
      <c r="B72" s="94">
        <v>45597</v>
      </c>
      <c r="C72" s="96">
        <v>48</v>
      </c>
      <c r="D72" s="91">
        <v>48</v>
      </c>
    </row>
    <row r="73" spans="2:4" ht="15.5" x14ac:dyDescent="0.35">
      <c r="B73" s="94">
        <v>45627</v>
      </c>
      <c r="C73" s="96">
        <v>27</v>
      </c>
      <c r="D73" s="91">
        <v>27</v>
      </c>
    </row>
    <row r="74" spans="2:4" ht="15.5" x14ac:dyDescent="0.35">
      <c r="B74" s="95" t="s">
        <v>163</v>
      </c>
      <c r="C74" s="93">
        <f>+SUM(C71:C73)</f>
        <v>128</v>
      </c>
      <c r="D74" s="93">
        <f>+SUM(D71:D73)</f>
        <v>128</v>
      </c>
    </row>
    <row r="75" spans="2:4" ht="15.5" x14ac:dyDescent="0.35">
      <c r="B75" s="11">
        <v>45658</v>
      </c>
      <c r="C75" s="75">
        <v>82</v>
      </c>
      <c r="D75" s="75">
        <v>82</v>
      </c>
    </row>
    <row r="76" spans="2:4" ht="15.5" x14ac:dyDescent="0.35">
      <c r="B76" s="98">
        <v>45689</v>
      </c>
      <c r="C76" s="92">
        <v>54</v>
      </c>
      <c r="D76" s="92">
        <v>54</v>
      </c>
    </row>
    <row r="77" spans="2:4" ht="15.5" x14ac:dyDescent="0.35">
      <c r="B77" s="98">
        <v>45717</v>
      </c>
      <c r="C77" s="92">
        <v>47</v>
      </c>
      <c r="D77" s="92">
        <v>47</v>
      </c>
    </row>
    <row r="78" spans="2:4" ht="15.5" x14ac:dyDescent="0.35">
      <c r="B78" s="95" t="s">
        <v>164</v>
      </c>
      <c r="C78" s="93">
        <f>+SUM(C75:C77)</f>
        <v>183</v>
      </c>
      <c r="D78" s="93">
        <f>+SUM(D75:D77)</f>
        <v>183</v>
      </c>
    </row>
    <row r="79" spans="2:4" ht="15.5" x14ac:dyDescent="0.35">
      <c r="B79" s="11">
        <v>45748</v>
      </c>
      <c r="C79" s="75">
        <v>67</v>
      </c>
      <c r="D79" s="75">
        <v>67</v>
      </c>
    </row>
    <row r="80" spans="2:4" ht="15.5" x14ac:dyDescent="0.35">
      <c r="B80" s="98">
        <v>45778</v>
      </c>
      <c r="C80" s="92">
        <v>62</v>
      </c>
      <c r="D80" s="92">
        <v>62</v>
      </c>
    </row>
    <row r="81" spans="2:5" ht="15.5" x14ac:dyDescent="0.35">
      <c r="B81" s="98">
        <v>45809</v>
      </c>
      <c r="C81" s="92">
        <v>80</v>
      </c>
      <c r="D81" s="92">
        <v>80</v>
      </c>
    </row>
    <row r="82" spans="2:5" ht="15.5" x14ac:dyDescent="0.35">
      <c r="B82" s="95" t="s">
        <v>165</v>
      </c>
      <c r="C82" s="93">
        <f>+SUM(C79:C81)</f>
        <v>209</v>
      </c>
      <c r="D82" s="93">
        <f>+SUM(D79:D81)</f>
        <v>209</v>
      </c>
    </row>
    <row r="83" spans="2:5" x14ac:dyDescent="0.35">
      <c r="B83"/>
      <c r="D83" s="81"/>
    </row>
    <row r="84" spans="2:5" x14ac:dyDescent="0.35">
      <c r="B84"/>
      <c r="C84" s="81"/>
    </row>
    <row r="85" spans="2:5" ht="18.5" x14ac:dyDescent="0.45">
      <c r="B85" s="3" t="s">
        <v>166</v>
      </c>
    </row>
    <row r="86" spans="2:5" ht="43.5" x14ac:dyDescent="0.35">
      <c r="B86" s="37" t="s">
        <v>259</v>
      </c>
      <c r="E86" s="50" t="s">
        <v>260</v>
      </c>
    </row>
    <row r="88" spans="2:5" x14ac:dyDescent="0.35">
      <c r="B88" s="391" t="str">
        <f ca="1">+_xlfn.CONCAT("Fuente: Superintendencia de Bancos de la República Dominicana ",YEAR(TODAY()))</f>
        <v>Fuente: Superintendencia de Bancos de la República Dominicana 2025</v>
      </c>
      <c r="C88" s="391"/>
      <c r="D88" s="391"/>
      <c r="E88" s="391"/>
    </row>
    <row r="89" spans="2:5" x14ac:dyDescent="0.35">
      <c r="B89" s="391"/>
      <c r="C89" s="391"/>
      <c r="D89" s="391"/>
      <c r="E89" s="391"/>
    </row>
  </sheetData>
  <sheetProtection algorithmName="SHA-512" hashValue="Vh/xNi3vyW/R5w9EowPFHwo1TNCyq/8+J0OzKC/8nZvR2WBiJLF0LPrImPTXePIedhkeFCEwWoEef64gStSzUA==" saltValue="ZLReGzDRYMWFRc2wTWSLlw==" spinCount="100000" sheet="1" objects="1" scenarios="1"/>
  <mergeCells count="3">
    <mergeCell ref="B3:D3"/>
    <mergeCell ref="B89:E89"/>
    <mergeCell ref="B88:E8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>
    <tabColor rgb="FF082C44"/>
  </sheetPr>
  <dimension ref="B1:I99"/>
  <sheetViews>
    <sheetView showGridLines="0" topLeftCell="A59" zoomScaleNormal="100" workbookViewId="0">
      <selection activeCell="B88" sqref="B88:E88"/>
    </sheetView>
  </sheetViews>
  <sheetFormatPr baseColWidth="10" defaultColWidth="9.1796875" defaultRowHeight="14.5" x14ac:dyDescent="0.35"/>
  <cols>
    <col min="1" max="1" width="2" customWidth="1"/>
    <col min="2" max="2" width="14.81640625" style="6" customWidth="1"/>
    <col min="3" max="3" width="15.54296875" customWidth="1"/>
    <col min="4" max="4" width="14" bestFit="1" customWidth="1"/>
    <col min="5" max="5" width="13.54296875" bestFit="1" customWidth="1"/>
  </cols>
  <sheetData>
    <row r="1" spans="2:4" ht="50.15" customHeight="1" x14ac:dyDescent="0.35"/>
    <row r="2" spans="2:4" ht="20.149999999999999" customHeight="1" x14ac:dyDescent="0.45">
      <c r="B2" s="13" t="s">
        <v>261</v>
      </c>
    </row>
    <row r="3" spans="2:4" ht="18.5" x14ac:dyDescent="0.35">
      <c r="B3" s="449" t="s">
        <v>262</v>
      </c>
      <c r="C3" s="449"/>
      <c r="D3" s="449"/>
    </row>
    <row r="4" spans="2:4" ht="30" customHeight="1" x14ac:dyDescent="0.35">
      <c r="B4" s="19" t="s">
        <v>9</v>
      </c>
      <c r="C4" s="20" t="s">
        <v>263</v>
      </c>
      <c r="D4" s="17" t="s">
        <v>264</v>
      </c>
    </row>
    <row r="5" spans="2:4" ht="15.5" x14ac:dyDescent="0.35">
      <c r="B5" s="18">
        <v>44073</v>
      </c>
      <c r="C5" s="8">
        <v>66</v>
      </c>
      <c r="D5" s="9">
        <v>82</v>
      </c>
    </row>
    <row r="6" spans="2:4" ht="15.5" x14ac:dyDescent="0.35">
      <c r="B6" s="18">
        <v>44104</v>
      </c>
      <c r="C6" s="8">
        <v>88</v>
      </c>
      <c r="D6" s="9">
        <v>54</v>
      </c>
    </row>
    <row r="7" spans="2:4" ht="15.5" x14ac:dyDescent="0.35">
      <c r="B7" s="60" t="s">
        <v>146</v>
      </c>
      <c r="C7" s="57">
        <f>+SUM(C4:C6)</f>
        <v>154</v>
      </c>
      <c r="D7" s="57">
        <f>+SUM(D4:D6)</f>
        <v>136</v>
      </c>
    </row>
    <row r="8" spans="2:4" ht="15.5" x14ac:dyDescent="0.35">
      <c r="B8" s="7">
        <v>44135</v>
      </c>
      <c r="C8" s="8">
        <v>70</v>
      </c>
      <c r="D8" s="9">
        <v>84</v>
      </c>
    </row>
    <row r="9" spans="2:4" ht="15.5" x14ac:dyDescent="0.35">
      <c r="B9" s="7">
        <v>44165</v>
      </c>
      <c r="C9" s="8">
        <v>40</v>
      </c>
      <c r="D9" s="9">
        <v>81</v>
      </c>
    </row>
    <row r="10" spans="2:4" ht="15.5" x14ac:dyDescent="0.35">
      <c r="B10" s="7">
        <v>44196</v>
      </c>
      <c r="C10" s="8">
        <v>35</v>
      </c>
      <c r="D10" s="55">
        <v>9</v>
      </c>
    </row>
    <row r="11" spans="2:4" ht="15.5" x14ac:dyDescent="0.35">
      <c r="B11" s="60" t="s">
        <v>147</v>
      </c>
      <c r="C11" s="57">
        <f>+SUM(C8:C10)</f>
        <v>145</v>
      </c>
      <c r="D11" s="57">
        <f>+SUM(D8:D10)</f>
        <v>174</v>
      </c>
    </row>
    <row r="12" spans="2:4" ht="15.5" x14ac:dyDescent="0.35">
      <c r="B12" s="7">
        <v>44227</v>
      </c>
      <c r="C12" s="8">
        <v>18</v>
      </c>
      <c r="D12" s="55">
        <v>35</v>
      </c>
    </row>
    <row r="13" spans="2:4" ht="15.5" x14ac:dyDescent="0.35">
      <c r="B13" s="7">
        <v>44255</v>
      </c>
      <c r="C13" s="8">
        <v>23</v>
      </c>
      <c r="D13" s="55">
        <v>23</v>
      </c>
    </row>
    <row r="14" spans="2:4" ht="15.5" x14ac:dyDescent="0.35">
      <c r="B14" s="7">
        <v>44286</v>
      </c>
      <c r="C14" s="8">
        <v>17</v>
      </c>
      <c r="D14" s="55">
        <v>25</v>
      </c>
    </row>
    <row r="15" spans="2:4" ht="15.5" x14ac:dyDescent="0.35">
      <c r="B15" s="60" t="s">
        <v>148</v>
      </c>
      <c r="C15" s="57">
        <f>+SUM(C12:C14)</f>
        <v>58</v>
      </c>
      <c r="D15" s="57">
        <f>+SUM(D12:D14)</f>
        <v>83</v>
      </c>
    </row>
    <row r="16" spans="2:4" ht="15.5" x14ac:dyDescent="0.35">
      <c r="B16" s="11">
        <v>44287</v>
      </c>
      <c r="C16" s="8">
        <v>52</v>
      </c>
      <c r="D16" s="55">
        <v>14</v>
      </c>
    </row>
    <row r="17" spans="2:4" ht="15.5" x14ac:dyDescent="0.35">
      <c r="B17" s="11">
        <v>44317</v>
      </c>
      <c r="C17" s="8">
        <v>38</v>
      </c>
      <c r="D17" s="55">
        <v>53</v>
      </c>
    </row>
    <row r="18" spans="2:4" ht="15.5" x14ac:dyDescent="0.35">
      <c r="B18" s="12">
        <v>44348</v>
      </c>
      <c r="C18" s="8">
        <v>25</v>
      </c>
      <c r="D18" s="55">
        <v>37</v>
      </c>
    </row>
    <row r="19" spans="2:4" ht="15.5" x14ac:dyDescent="0.35">
      <c r="B19" s="60" t="s">
        <v>149</v>
      </c>
      <c r="C19" s="57">
        <f>+SUM(C16:C18)</f>
        <v>115</v>
      </c>
      <c r="D19" s="57">
        <f>+SUM(D16:D18)</f>
        <v>104</v>
      </c>
    </row>
    <row r="20" spans="2:4" ht="15.5" x14ac:dyDescent="0.35">
      <c r="B20" s="7">
        <v>44378</v>
      </c>
      <c r="C20" s="8">
        <v>46</v>
      </c>
      <c r="D20" s="55">
        <v>43</v>
      </c>
    </row>
    <row r="21" spans="2:4" ht="15.5" x14ac:dyDescent="0.35">
      <c r="B21" s="7">
        <v>44409</v>
      </c>
      <c r="C21" s="8">
        <v>43</v>
      </c>
      <c r="D21" s="55">
        <v>41</v>
      </c>
    </row>
    <row r="22" spans="2:4" ht="15.5" x14ac:dyDescent="0.35">
      <c r="B22" s="53">
        <v>44440</v>
      </c>
      <c r="C22" s="8">
        <v>26</v>
      </c>
      <c r="D22" s="55">
        <v>37</v>
      </c>
    </row>
    <row r="23" spans="2:4" ht="15.5" x14ac:dyDescent="0.35">
      <c r="B23" s="60" t="s">
        <v>150</v>
      </c>
      <c r="C23" s="57">
        <f>+SUM(C20:C22)</f>
        <v>115</v>
      </c>
      <c r="D23" s="57">
        <f>+SUM(D20:D22)</f>
        <v>121</v>
      </c>
    </row>
    <row r="24" spans="2:4" ht="15.5" x14ac:dyDescent="0.35">
      <c r="B24" s="53">
        <v>44470</v>
      </c>
      <c r="C24" s="8">
        <v>34</v>
      </c>
      <c r="D24" s="55">
        <v>30</v>
      </c>
    </row>
    <row r="25" spans="2:4" ht="15.5" x14ac:dyDescent="0.35">
      <c r="B25" s="53">
        <v>44501</v>
      </c>
      <c r="C25" s="8">
        <v>42</v>
      </c>
      <c r="D25" s="55">
        <v>21</v>
      </c>
    </row>
    <row r="26" spans="2:4" ht="15.5" x14ac:dyDescent="0.35">
      <c r="B26" s="53">
        <v>44531</v>
      </c>
      <c r="C26" s="8">
        <v>21</v>
      </c>
      <c r="D26" s="55">
        <v>53</v>
      </c>
    </row>
    <row r="27" spans="2:4" ht="15.5" x14ac:dyDescent="0.35">
      <c r="B27" s="60" t="s">
        <v>151</v>
      </c>
      <c r="C27" s="57">
        <f>+SUM(C24:C26)</f>
        <v>97</v>
      </c>
      <c r="D27" s="57">
        <f>+SUM(D24:D26)</f>
        <v>104</v>
      </c>
    </row>
    <row r="28" spans="2:4" ht="15.5" x14ac:dyDescent="0.35">
      <c r="B28" s="11">
        <v>44562</v>
      </c>
      <c r="C28" s="8">
        <v>36</v>
      </c>
      <c r="D28" s="55">
        <v>21</v>
      </c>
    </row>
    <row r="29" spans="2:4" ht="15.5" x14ac:dyDescent="0.35">
      <c r="B29" s="12">
        <v>44593</v>
      </c>
      <c r="C29" s="8">
        <v>28</v>
      </c>
      <c r="D29" s="55">
        <v>40</v>
      </c>
    </row>
    <row r="30" spans="2:4" ht="15.5" x14ac:dyDescent="0.35">
      <c r="B30" s="7">
        <v>44621</v>
      </c>
      <c r="C30" s="8">
        <v>53</v>
      </c>
      <c r="D30" s="55">
        <v>52</v>
      </c>
    </row>
    <row r="31" spans="2:4" ht="15.5" x14ac:dyDescent="0.35">
      <c r="B31" s="60" t="s">
        <v>152</v>
      </c>
      <c r="C31" s="57">
        <f>+SUM(C28:C30)</f>
        <v>117</v>
      </c>
      <c r="D31" s="57">
        <f>+SUM(D28:D30)</f>
        <v>113</v>
      </c>
    </row>
    <row r="32" spans="2:4" ht="15.5" x14ac:dyDescent="0.35">
      <c r="B32" s="53">
        <v>44652</v>
      </c>
      <c r="C32" s="10">
        <v>80</v>
      </c>
      <c r="D32" s="59">
        <v>18</v>
      </c>
    </row>
    <row r="33" spans="2:4" ht="15.5" x14ac:dyDescent="0.35">
      <c r="B33" s="53">
        <v>44682</v>
      </c>
      <c r="C33" s="10">
        <v>48</v>
      </c>
      <c r="D33" s="59">
        <v>80</v>
      </c>
    </row>
    <row r="34" spans="2:4" ht="15.5" x14ac:dyDescent="0.35">
      <c r="B34" s="53">
        <v>44713</v>
      </c>
      <c r="C34" s="10">
        <v>34</v>
      </c>
      <c r="D34" s="59">
        <v>41</v>
      </c>
    </row>
    <row r="35" spans="2:4" ht="15.5" x14ac:dyDescent="0.35">
      <c r="B35" s="60" t="s">
        <v>153</v>
      </c>
      <c r="C35" s="57">
        <f>+SUM(C32:C34)</f>
        <v>162</v>
      </c>
      <c r="D35" s="57">
        <f>+SUM(D32:D34)</f>
        <v>139</v>
      </c>
    </row>
    <row r="36" spans="2:4" ht="15.5" x14ac:dyDescent="0.35">
      <c r="B36" s="53">
        <v>44743</v>
      </c>
      <c r="C36" s="8">
        <v>30</v>
      </c>
      <c r="D36" s="55">
        <v>38</v>
      </c>
    </row>
    <row r="37" spans="2:4" ht="15.5" x14ac:dyDescent="0.35">
      <c r="B37" s="53">
        <v>44774</v>
      </c>
      <c r="C37" s="10">
        <v>45</v>
      </c>
      <c r="D37" s="59">
        <v>24</v>
      </c>
    </row>
    <row r="38" spans="2:4" ht="15.5" x14ac:dyDescent="0.35">
      <c r="B38" s="53">
        <v>44805</v>
      </c>
      <c r="C38" s="10">
        <v>11</v>
      </c>
      <c r="D38" s="59">
        <v>46</v>
      </c>
    </row>
    <row r="39" spans="2:4" ht="15.5" x14ac:dyDescent="0.35">
      <c r="B39" s="60" t="s">
        <v>154</v>
      </c>
      <c r="C39" s="57">
        <f>+SUM(C36:C38)</f>
        <v>86</v>
      </c>
      <c r="D39" s="57">
        <f>+SUM(D36:D38)</f>
        <v>108</v>
      </c>
    </row>
    <row r="40" spans="2:4" ht="15.5" x14ac:dyDescent="0.35">
      <c r="B40" s="39">
        <v>44835</v>
      </c>
      <c r="C40" s="8">
        <v>48</v>
      </c>
      <c r="D40" s="55">
        <v>51</v>
      </c>
    </row>
    <row r="41" spans="2:4" ht="15.5" x14ac:dyDescent="0.35">
      <c r="B41" s="39">
        <v>44866</v>
      </c>
      <c r="C41" s="10">
        <v>19</v>
      </c>
      <c r="D41" s="59">
        <v>48</v>
      </c>
    </row>
    <row r="42" spans="2:4" ht="15.5" x14ac:dyDescent="0.35">
      <c r="B42" s="39">
        <v>44896</v>
      </c>
      <c r="C42" s="10">
        <v>22</v>
      </c>
      <c r="D42" s="59">
        <v>28</v>
      </c>
    </row>
    <row r="43" spans="2:4" ht="15.5" x14ac:dyDescent="0.35">
      <c r="B43" s="56" t="s">
        <v>155</v>
      </c>
      <c r="C43" s="87">
        <f>+SUM(C40:C42)</f>
        <v>89</v>
      </c>
      <c r="D43" s="87">
        <f>+SUM(D40:D42)</f>
        <v>127</v>
      </c>
    </row>
    <row r="44" spans="2:4" ht="15.5" x14ac:dyDescent="0.35">
      <c r="B44" s="39">
        <v>44927</v>
      </c>
      <c r="C44" s="8">
        <v>46</v>
      </c>
      <c r="D44" s="55">
        <v>17</v>
      </c>
    </row>
    <row r="45" spans="2:4" ht="15.5" x14ac:dyDescent="0.35">
      <c r="B45" s="39">
        <v>44958</v>
      </c>
      <c r="C45" s="10">
        <v>65</v>
      </c>
      <c r="D45" s="59">
        <v>44</v>
      </c>
    </row>
    <row r="46" spans="2:4" ht="15.5" x14ac:dyDescent="0.35">
      <c r="B46" s="39">
        <v>44986</v>
      </c>
      <c r="C46" s="10">
        <v>83</v>
      </c>
      <c r="D46" s="59">
        <v>66</v>
      </c>
    </row>
    <row r="47" spans="2:4" ht="15.5" x14ac:dyDescent="0.35">
      <c r="B47" s="56" t="s">
        <v>156</v>
      </c>
      <c r="C47" s="87">
        <f>+SUM(C44:C46)</f>
        <v>194</v>
      </c>
      <c r="D47" s="87">
        <f>+SUM(D44:D46)</f>
        <v>127</v>
      </c>
    </row>
    <row r="48" spans="2:4" ht="15.5" x14ac:dyDescent="0.35">
      <c r="B48" s="11">
        <v>45017</v>
      </c>
      <c r="C48" s="10">
        <v>66</v>
      </c>
      <c r="D48" s="59">
        <v>82</v>
      </c>
    </row>
    <row r="49" spans="2:4" ht="15.5" x14ac:dyDescent="0.35">
      <c r="B49" s="11">
        <v>45047</v>
      </c>
      <c r="C49" s="10">
        <v>85</v>
      </c>
      <c r="D49" s="59">
        <v>91</v>
      </c>
    </row>
    <row r="50" spans="2:4" ht="15.5" x14ac:dyDescent="0.35">
      <c r="B50" s="11">
        <v>45078</v>
      </c>
      <c r="C50" s="10">
        <v>76</v>
      </c>
      <c r="D50" s="59">
        <v>69</v>
      </c>
    </row>
    <row r="51" spans="2:4" ht="15.5" x14ac:dyDescent="0.35">
      <c r="B51" s="56" t="s">
        <v>157</v>
      </c>
      <c r="C51" s="87">
        <f>+SUM(C48:C50)</f>
        <v>227</v>
      </c>
      <c r="D51" s="87">
        <f>+SUM(D48:D50)</f>
        <v>242</v>
      </c>
    </row>
    <row r="52" spans="2:4" ht="15.5" x14ac:dyDescent="0.35">
      <c r="B52" s="11">
        <v>45108</v>
      </c>
      <c r="C52" s="10">
        <v>75</v>
      </c>
      <c r="D52" s="59">
        <v>101</v>
      </c>
    </row>
    <row r="53" spans="2:4" ht="15.5" x14ac:dyDescent="0.35">
      <c r="B53" s="11">
        <v>45139</v>
      </c>
      <c r="C53" s="10">
        <v>63</v>
      </c>
      <c r="D53" s="59">
        <v>54</v>
      </c>
    </row>
    <row r="54" spans="2:4" ht="15.5" x14ac:dyDescent="0.35">
      <c r="B54" s="11">
        <v>45170</v>
      </c>
      <c r="C54" s="10">
        <v>68</v>
      </c>
      <c r="D54" s="59">
        <v>63</v>
      </c>
    </row>
    <row r="55" spans="2:4" ht="15.5" x14ac:dyDescent="0.35">
      <c r="B55" s="56" t="s">
        <v>158</v>
      </c>
      <c r="C55" s="87">
        <f>+SUM(C52:C54)</f>
        <v>206</v>
      </c>
      <c r="D55" s="87">
        <f>+SUM(D52:D54)</f>
        <v>218</v>
      </c>
    </row>
    <row r="56" spans="2:4" ht="15.5" x14ac:dyDescent="0.35">
      <c r="B56" s="11">
        <v>45200</v>
      </c>
      <c r="C56" s="10">
        <v>59</v>
      </c>
      <c r="D56" s="59">
        <v>68</v>
      </c>
    </row>
    <row r="57" spans="2:4" ht="15.5" x14ac:dyDescent="0.35">
      <c r="B57" s="11">
        <v>45231</v>
      </c>
      <c r="C57" s="10">
        <v>67</v>
      </c>
      <c r="D57" s="59">
        <v>54</v>
      </c>
    </row>
    <row r="58" spans="2:4" ht="15.5" x14ac:dyDescent="0.35">
      <c r="B58" s="11">
        <v>45261</v>
      </c>
      <c r="C58" s="10">
        <v>51</v>
      </c>
      <c r="D58" s="59">
        <v>69</v>
      </c>
    </row>
    <row r="59" spans="2:4" ht="15.5" x14ac:dyDescent="0.35">
      <c r="B59" s="56" t="s">
        <v>158</v>
      </c>
      <c r="C59" s="87">
        <f>+SUM(C56:C58)</f>
        <v>177</v>
      </c>
      <c r="D59" s="87">
        <f>+SUM(D56:D58)</f>
        <v>191</v>
      </c>
    </row>
    <row r="60" spans="2:4" ht="15.5" x14ac:dyDescent="0.35">
      <c r="B60" s="11">
        <v>45292</v>
      </c>
      <c r="C60" s="10">
        <v>45</v>
      </c>
      <c r="D60" s="97">
        <v>41</v>
      </c>
    </row>
    <row r="61" spans="2:4" ht="15.5" x14ac:dyDescent="0.35">
      <c r="B61" s="11">
        <v>45323</v>
      </c>
      <c r="C61" s="10">
        <v>37</v>
      </c>
      <c r="D61" s="97">
        <v>55</v>
      </c>
    </row>
    <row r="62" spans="2:4" ht="15.5" x14ac:dyDescent="0.35">
      <c r="B62" s="11">
        <v>45352</v>
      </c>
      <c r="C62" s="10">
        <v>41</v>
      </c>
      <c r="D62" s="97">
        <v>34</v>
      </c>
    </row>
    <row r="63" spans="2:4" ht="15.5" x14ac:dyDescent="0.35">
      <c r="B63" s="56" t="s">
        <v>160</v>
      </c>
      <c r="C63" s="87">
        <f>+SUM(C60:C62)</f>
        <v>123</v>
      </c>
      <c r="D63" s="87">
        <f>+SUM(D60:D62)</f>
        <v>130</v>
      </c>
    </row>
    <row r="64" spans="2:4" ht="15.5" x14ac:dyDescent="0.35">
      <c r="B64" s="11">
        <v>45383</v>
      </c>
      <c r="C64" s="10">
        <v>44</v>
      </c>
      <c r="D64" s="97">
        <v>37</v>
      </c>
    </row>
    <row r="65" spans="2:4" ht="15.5" x14ac:dyDescent="0.35">
      <c r="B65" s="11">
        <v>45413</v>
      </c>
      <c r="C65" s="10">
        <v>34</v>
      </c>
      <c r="D65" s="97">
        <v>48</v>
      </c>
    </row>
    <row r="66" spans="2:4" ht="15.5" x14ac:dyDescent="0.35">
      <c r="B66" s="11">
        <v>45444</v>
      </c>
      <c r="C66" s="10">
        <v>34</v>
      </c>
      <c r="D66" s="97">
        <v>17</v>
      </c>
    </row>
    <row r="67" spans="2:4" ht="15.5" x14ac:dyDescent="0.35">
      <c r="B67" s="56" t="s">
        <v>161</v>
      </c>
      <c r="C67" s="87">
        <f>+SUM(C64:C66)</f>
        <v>112</v>
      </c>
      <c r="D67" s="87">
        <f>+SUM(D64:D66)</f>
        <v>102</v>
      </c>
    </row>
    <row r="68" spans="2:4" ht="15.5" x14ac:dyDescent="0.35">
      <c r="B68" s="7">
        <v>45474</v>
      </c>
      <c r="C68" s="8">
        <v>68</v>
      </c>
      <c r="D68" s="97">
        <v>58</v>
      </c>
    </row>
    <row r="69" spans="2:4" ht="15.5" x14ac:dyDescent="0.35">
      <c r="B69" s="7">
        <v>45505</v>
      </c>
      <c r="C69" s="8">
        <v>44</v>
      </c>
      <c r="D69" s="97">
        <v>54</v>
      </c>
    </row>
    <row r="70" spans="2:4" ht="15.5" x14ac:dyDescent="0.35">
      <c r="B70" s="7">
        <v>45536</v>
      </c>
      <c r="C70" s="8">
        <v>50</v>
      </c>
      <c r="D70" s="97">
        <v>47</v>
      </c>
    </row>
    <row r="71" spans="2:4" ht="15.5" x14ac:dyDescent="0.35">
      <c r="B71" s="56" t="s">
        <v>162</v>
      </c>
      <c r="C71" s="87">
        <f>+SUM(C68:C70)</f>
        <v>162</v>
      </c>
      <c r="D71" s="87">
        <f>+SUM(D68:D70)</f>
        <v>159</v>
      </c>
    </row>
    <row r="72" spans="2:4" ht="15.5" x14ac:dyDescent="0.35">
      <c r="B72" s="11">
        <v>45566</v>
      </c>
      <c r="C72" s="211">
        <v>46</v>
      </c>
      <c r="D72" s="212">
        <v>49</v>
      </c>
    </row>
    <row r="73" spans="2:4" ht="15.5" x14ac:dyDescent="0.35">
      <c r="B73" s="11">
        <v>45597</v>
      </c>
      <c r="C73" s="211">
        <v>91</v>
      </c>
      <c r="D73" s="212">
        <v>52</v>
      </c>
    </row>
    <row r="74" spans="2:4" ht="15.5" x14ac:dyDescent="0.35">
      <c r="B74" s="11">
        <v>45627</v>
      </c>
      <c r="C74" s="211">
        <v>86</v>
      </c>
      <c r="D74" s="212">
        <v>81</v>
      </c>
    </row>
    <row r="75" spans="2:4" ht="15.5" x14ac:dyDescent="0.35">
      <c r="B75" s="56" t="s">
        <v>163</v>
      </c>
      <c r="C75" s="220">
        <f>+SUM(C72:C74)</f>
        <v>223</v>
      </c>
      <c r="D75" s="85">
        <f>+SUM(D72:D74)</f>
        <v>182</v>
      </c>
    </row>
    <row r="76" spans="2:4" ht="15.5" x14ac:dyDescent="0.35">
      <c r="B76" s="7">
        <v>45658</v>
      </c>
      <c r="C76" s="221">
        <v>83</v>
      </c>
      <c r="D76" s="290">
        <v>57</v>
      </c>
    </row>
    <row r="77" spans="2:4" ht="15.5" x14ac:dyDescent="0.35">
      <c r="B77" s="7">
        <v>45689</v>
      </c>
      <c r="C77" s="221">
        <v>47</v>
      </c>
      <c r="D77" s="383">
        <v>70</v>
      </c>
    </row>
    <row r="78" spans="2:4" ht="15.5" x14ac:dyDescent="0.35">
      <c r="B78" s="7">
        <v>45717</v>
      </c>
      <c r="C78" s="221">
        <v>58</v>
      </c>
      <c r="D78" s="291">
        <v>46</v>
      </c>
    </row>
    <row r="79" spans="2:4" ht="15.5" x14ac:dyDescent="0.35">
      <c r="B79" s="60" t="s">
        <v>164</v>
      </c>
      <c r="C79" s="222">
        <f>+SUM(C76:C78)</f>
        <v>188</v>
      </c>
      <c r="D79" s="222">
        <f>+SUM(D76:D78)</f>
        <v>173</v>
      </c>
    </row>
    <row r="80" spans="2:4" ht="15.5" x14ac:dyDescent="0.35">
      <c r="B80" s="11">
        <v>45748</v>
      </c>
      <c r="C80" s="221">
        <v>59</v>
      </c>
      <c r="D80" s="290">
        <v>54</v>
      </c>
    </row>
    <row r="81" spans="2:9" ht="15" customHeight="1" x14ac:dyDescent="0.35">
      <c r="B81" s="98">
        <v>45778</v>
      </c>
      <c r="C81" s="221">
        <v>76</v>
      </c>
      <c r="D81" s="291">
        <v>63</v>
      </c>
    </row>
    <row r="82" spans="2:9" ht="15.5" x14ac:dyDescent="0.35">
      <c r="B82" s="98">
        <v>45809</v>
      </c>
      <c r="C82" s="221">
        <v>49</v>
      </c>
      <c r="D82" s="291">
        <v>74</v>
      </c>
    </row>
    <row r="83" spans="2:9" ht="15.5" x14ac:dyDescent="0.35">
      <c r="B83" s="95" t="s">
        <v>165</v>
      </c>
      <c r="C83" s="222">
        <f>+SUM(C80:C82)</f>
        <v>184</v>
      </c>
      <c r="D83" s="222">
        <f>+SUM(D80:D82)</f>
        <v>191</v>
      </c>
    </row>
    <row r="84" spans="2:9" ht="18.5" x14ac:dyDescent="0.45">
      <c r="B84" s="3" t="s">
        <v>166</v>
      </c>
    </row>
    <row r="85" spans="2:9" ht="30" customHeight="1" x14ac:dyDescent="0.35">
      <c r="B85" s="231" t="s">
        <v>265</v>
      </c>
      <c r="C85" s="450" t="s">
        <v>266</v>
      </c>
      <c r="D85" s="450"/>
      <c r="E85" s="450"/>
      <c r="F85" s="450"/>
      <c r="G85" s="450"/>
      <c r="H85" s="450"/>
      <c r="I85" s="450"/>
    </row>
    <row r="87" spans="2:9" x14ac:dyDescent="0.35">
      <c r="B87" s="385" t="str">
        <f ca="1">+_xlfn.CONCAT("Fuente: Superintendencia de Bancos de la República Dominicana ",YEAR(TODAY()))</f>
        <v>Fuente: Superintendencia de Bancos de la República Dominicana 2025</v>
      </c>
    </row>
    <row r="88" spans="2:9" x14ac:dyDescent="0.35">
      <c r="B88" s="391"/>
      <c r="C88" s="391"/>
      <c r="D88" s="391"/>
      <c r="E88" s="391"/>
    </row>
    <row r="99" spans="5:5" x14ac:dyDescent="0.35">
      <c r="E99" s="5"/>
    </row>
  </sheetData>
  <sheetProtection algorithmName="SHA-512" hashValue="DxVHhep1U714r62Xtmm1D+C0C/l/9RI8hYrz6+bKk2JKlWMIp8BAHW8K6f56Nn4hfVNJJBF4ol2SZkWoZ+4n3w==" saltValue="TDqULm01VTj22pATeWHetg==" spinCount="100000" sheet="1" objects="1" scenarios="1"/>
  <mergeCells count="3">
    <mergeCell ref="B3:D3"/>
    <mergeCell ref="C85:I85"/>
    <mergeCell ref="B88:E88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b2b85fe9-15c8-487f-9d77-21c36fc93d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22" ma:contentTypeDescription="Create a new document." ma:contentTypeScope="" ma:versionID="b265acedac6d5cc42d6d05d9f54e8a0b">
  <xsd:schema xmlns:xsd="http://www.w3.org/2001/XMLSchema" xmlns:xs="http://www.w3.org/2001/XMLSchema" xmlns:p="http://schemas.microsoft.com/office/2006/metadata/properties" xmlns:ns1="http://schemas.microsoft.com/sharepoint/v3" xmlns:ns2="b2b85fe9-15c8-487f-9d77-21c36fc93def" xmlns:ns3="8bf672cc-fcab-4e04-a56a-590abde415d7" targetNamespace="http://schemas.microsoft.com/office/2006/metadata/properties" ma:root="true" ma:fieldsID="3c21a1d8f60a8e30559c8d9e0dccdd2b" ns1:_="" ns2:_="" ns3:_="">
    <xsd:import namespace="http://schemas.microsoft.com/sharepoint/v3"/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9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35C2E-4FB7-42A4-B71F-C7B1305E83C9}">
  <ds:schemaRefs>
    <ds:schemaRef ds:uri="http://purl.org/dc/elements/1.1/"/>
    <ds:schemaRef ds:uri="http://schemas.microsoft.com/office/2006/metadata/properties"/>
    <ds:schemaRef ds:uri="b2b85fe9-15c8-487f-9d77-21c36fc93def"/>
    <ds:schemaRef ds:uri="http://schemas.microsoft.com/office/infopath/2007/PartnerControls"/>
    <ds:schemaRef ds:uri="http://purl.org/dc/dcmitype/"/>
    <ds:schemaRef ds:uri="http://schemas.microsoft.com/office/2006/documentManagement/types"/>
    <ds:schemaRef ds:uri="8bf672cc-fcab-4e04-a56a-590abde415d7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6C5691-2771-411D-821C-103AFB0C1B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Razones de contacto</vt:lpstr>
      <vt:lpstr>Flujo de contactos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Camille Peña Cabral</cp:lastModifiedBy>
  <cp:revision/>
  <dcterms:created xsi:type="dcterms:W3CDTF">2021-05-31T14:52:54Z</dcterms:created>
  <dcterms:modified xsi:type="dcterms:W3CDTF">2025-08-05T16:14:04Z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